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Jan 23\Final\"/>
    </mc:Choice>
  </mc:AlternateContent>
  <bookViews>
    <workbookView xWindow="0" yWindow="0" windowWidth="19965" windowHeight="12150"/>
  </bookViews>
  <sheets>
    <sheet name="T4_Mkt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J45" i="1"/>
  <c r="I45" i="1"/>
  <c r="H45" i="1"/>
  <c r="F45" i="1"/>
  <c r="E45" i="1"/>
  <c r="D45" i="1"/>
  <c r="B45" i="1"/>
  <c r="L44" i="1"/>
  <c r="J44" i="1"/>
  <c r="I44" i="1"/>
  <c r="H44" i="1"/>
  <c r="F44" i="1"/>
  <c r="E44" i="1"/>
  <c r="D44" i="1"/>
  <c r="B44" i="1"/>
  <c r="L43" i="1"/>
  <c r="J43" i="1"/>
  <c r="I43" i="1"/>
  <c r="H43" i="1"/>
  <c r="F43" i="1"/>
  <c r="E43" i="1"/>
  <c r="D43" i="1"/>
  <c r="B43" i="1"/>
  <c r="L42" i="1"/>
  <c r="J42" i="1"/>
  <c r="I42" i="1"/>
  <c r="H42" i="1"/>
  <c r="F42" i="1"/>
  <c r="E42" i="1"/>
  <c r="D42" i="1"/>
  <c r="B42" i="1"/>
  <c r="L41" i="1"/>
  <c r="J41" i="1"/>
  <c r="I41" i="1"/>
  <c r="H41" i="1"/>
  <c r="F41" i="1"/>
  <c r="E41" i="1"/>
  <c r="D41" i="1"/>
  <c r="B41" i="1"/>
  <c r="L40" i="1"/>
  <c r="J40" i="1"/>
  <c r="I40" i="1"/>
  <c r="H40" i="1"/>
  <c r="F40" i="1"/>
  <c r="E40" i="1"/>
  <c r="D40" i="1"/>
  <c r="B40" i="1"/>
  <c r="L39" i="1"/>
  <c r="J39" i="1"/>
  <c r="I39" i="1"/>
  <c r="H39" i="1"/>
  <c r="F39" i="1"/>
  <c r="E39" i="1"/>
  <c r="D39" i="1"/>
  <c r="B39" i="1"/>
  <c r="L38" i="1"/>
  <c r="J38" i="1"/>
  <c r="I38" i="1"/>
  <c r="H38" i="1"/>
  <c r="F38" i="1"/>
  <c r="E38" i="1"/>
  <c r="D38" i="1"/>
  <c r="B38" i="1"/>
  <c r="L37" i="1"/>
  <c r="J37" i="1"/>
  <c r="I37" i="1"/>
  <c r="H37" i="1"/>
  <c r="F37" i="1"/>
  <c r="E37" i="1"/>
  <c r="D37" i="1"/>
  <c r="B37" i="1"/>
  <c r="L36" i="1"/>
  <c r="J36" i="1"/>
  <c r="I36" i="1"/>
  <c r="H36" i="1"/>
  <c r="F36" i="1"/>
  <c r="E36" i="1"/>
  <c r="D36" i="1"/>
  <c r="B36" i="1"/>
  <c r="L35" i="1"/>
  <c r="J35" i="1"/>
  <c r="I35" i="1"/>
  <c r="H35" i="1"/>
  <c r="F35" i="1"/>
  <c r="E35" i="1"/>
  <c r="D35" i="1"/>
  <c r="B35" i="1"/>
  <c r="L34" i="1"/>
  <c r="J34" i="1"/>
  <c r="I34" i="1"/>
  <c r="H34" i="1"/>
  <c r="F34" i="1"/>
  <c r="E34" i="1"/>
  <c r="D34" i="1"/>
  <c r="B34" i="1"/>
  <c r="L33" i="1"/>
  <c r="J33" i="1"/>
  <c r="I33" i="1"/>
  <c r="H33" i="1"/>
  <c r="F33" i="1"/>
  <c r="E33" i="1"/>
  <c r="D33" i="1"/>
  <c r="B33" i="1"/>
  <c r="L32" i="1"/>
  <c r="J32" i="1"/>
  <c r="I32" i="1"/>
  <c r="H32" i="1"/>
  <c r="F32" i="1"/>
  <c r="E32" i="1"/>
  <c r="D32" i="1"/>
  <c r="B32" i="1"/>
  <c r="L31" i="1"/>
  <c r="J31" i="1"/>
  <c r="I31" i="1"/>
  <c r="H31" i="1"/>
  <c r="F31" i="1"/>
  <c r="E31" i="1"/>
  <c r="D31" i="1"/>
  <c r="B31" i="1"/>
  <c r="L30" i="1"/>
  <c r="J30" i="1"/>
  <c r="I30" i="1"/>
  <c r="H30" i="1"/>
  <c r="F30" i="1"/>
  <c r="E30" i="1"/>
  <c r="D30" i="1"/>
  <c r="B30" i="1"/>
  <c r="L29" i="1"/>
  <c r="J29" i="1"/>
  <c r="I29" i="1"/>
  <c r="H29" i="1"/>
  <c r="F29" i="1"/>
  <c r="E29" i="1"/>
  <c r="D29" i="1"/>
  <c r="B29" i="1"/>
  <c r="L28" i="1"/>
  <c r="J28" i="1"/>
  <c r="I28" i="1"/>
  <c r="H28" i="1"/>
  <c r="F28" i="1"/>
  <c r="E28" i="1"/>
  <c r="D28" i="1"/>
  <c r="B28" i="1"/>
  <c r="L27" i="1"/>
  <c r="J27" i="1"/>
  <c r="I27" i="1"/>
  <c r="H27" i="1"/>
  <c r="F27" i="1"/>
  <c r="E27" i="1"/>
  <c r="D27" i="1"/>
  <c r="B27" i="1"/>
  <c r="L26" i="1"/>
  <c r="J26" i="1"/>
  <c r="I26" i="1"/>
  <c r="H26" i="1"/>
  <c r="F26" i="1"/>
  <c r="E26" i="1"/>
  <c r="D26" i="1"/>
  <c r="B26" i="1"/>
  <c r="L25" i="1"/>
  <c r="J25" i="1"/>
  <c r="I25" i="1"/>
  <c r="H25" i="1"/>
  <c r="F25" i="1"/>
  <c r="E25" i="1"/>
  <c r="D25" i="1"/>
  <c r="B25" i="1"/>
  <c r="L24" i="1"/>
  <c r="J24" i="1"/>
  <c r="I24" i="1"/>
  <c r="H24" i="1"/>
  <c r="F24" i="1"/>
  <c r="E24" i="1"/>
  <c r="D24" i="1"/>
  <c r="B24" i="1"/>
  <c r="L23" i="1"/>
  <c r="J23" i="1"/>
  <c r="I23" i="1"/>
  <c r="H23" i="1"/>
  <c r="F23" i="1"/>
  <c r="E23" i="1"/>
  <c r="D23" i="1"/>
  <c r="B23" i="1"/>
  <c r="L22" i="1"/>
  <c r="J22" i="1"/>
  <c r="I22" i="1"/>
  <c r="H22" i="1"/>
  <c r="F22" i="1"/>
  <c r="E22" i="1"/>
  <c r="D22" i="1"/>
  <c r="B22" i="1"/>
  <c r="L21" i="1"/>
  <c r="J21" i="1"/>
  <c r="I21" i="1"/>
  <c r="H21" i="1"/>
  <c r="F21" i="1"/>
  <c r="E21" i="1"/>
  <c r="D21" i="1"/>
  <c r="B21" i="1"/>
  <c r="L20" i="1"/>
  <c r="J20" i="1"/>
  <c r="I20" i="1"/>
  <c r="H20" i="1"/>
  <c r="F20" i="1"/>
  <c r="E20" i="1"/>
  <c r="D20" i="1"/>
  <c r="B20" i="1"/>
  <c r="L19" i="1"/>
  <c r="J19" i="1"/>
  <c r="I19" i="1"/>
  <c r="H19" i="1"/>
  <c r="F19" i="1"/>
  <c r="E19" i="1"/>
  <c r="D19" i="1"/>
  <c r="B19" i="1"/>
  <c r="L18" i="1"/>
  <c r="J18" i="1"/>
  <c r="I18" i="1"/>
  <c r="H18" i="1"/>
  <c r="F18" i="1"/>
  <c r="E18" i="1"/>
  <c r="D18" i="1"/>
  <c r="B18" i="1"/>
  <c r="L17" i="1"/>
  <c r="J17" i="1"/>
  <c r="I17" i="1"/>
  <c r="H17" i="1"/>
  <c r="F17" i="1"/>
  <c r="E17" i="1"/>
  <c r="D17" i="1"/>
  <c r="B17" i="1"/>
  <c r="L16" i="1"/>
  <c r="J16" i="1"/>
  <c r="I16" i="1"/>
  <c r="H16" i="1"/>
  <c r="F16" i="1"/>
  <c r="E16" i="1"/>
  <c r="D16" i="1"/>
  <c r="B16" i="1"/>
  <c r="L15" i="1"/>
  <c r="J15" i="1"/>
  <c r="I15" i="1"/>
  <c r="H15" i="1"/>
  <c r="F15" i="1"/>
  <c r="E15" i="1"/>
  <c r="D15" i="1"/>
  <c r="B15" i="1"/>
  <c r="L14" i="1"/>
  <c r="J14" i="1"/>
  <c r="I14" i="1"/>
  <c r="H14" i="1"/>
  <c r="F14" i="1"/>
  <c r="E14" i="1"/>
  <c r="D14" i="1"/>
  <c r="B14" i="1"/>
  <c r="L13" i="1"/>
  <c r="J13" i="1"/>
  <c r="I13" i="1"/>
  <c r="H13" i="1"/>
  <c r="F13" i="1"/>
  <c r="E13" i="1"/>
  <c r="D13" i="1"/>
  <c r="B13" i="1"/>
  <c r="L12" i="1"/>
  <c r="J12" i="1"/>
  <c r="I12" i="1"/>
  <c r="H12" i="1"/>
  <c r="F12" i="1"/>
  <c r="E12" i="1"/>
  <c r="D12" i="1"/>
  <c r="B12" i="1"/>
  <c r="L11" i="1"/>
  <c r="J11" i="1"/>
  <c r="I11" i="1"/>
  <c r="H11" i="1"/>
  <c r="F11" i="1"/>
  <c r="E11" i="1"/>
  <c r="D11" i="1"/>
  <c r="B11" i="1"/>
  <c r="L10" i="1"/>
  <c r="J10" i="1"/>
  <c r="I10" i="1"/>
  <c r="H10" i="1"/>
  <c r="F10" i="1"/>
  <c r="E10" i="1"/>
  <c r="D10" i="1"/>
  <c r="B10" i="1"/>
  <c r="L9" i="1"/>
  <c r="J9" i="1"/>
  <c r="I9" i="1"/>
  <c r="H9" i="1"/>
  <c r="F9" i="1"/>
  <c r="E9" i="1"/>
  <c r="D9" i="1"/>
  <c r="B9" i="1"/>
  <c r="L8" i="1"/>
  <c r="J8" i="1"/>
  <c r="I8" i="1"/>
  <c r="H8" i="1"/>
  <c r="F8" i="1"/>
  <c r="E8" i="1"/>
  <c r="D8" i="1"/>
  <c r="B8" i="1"/>
  <c r="L7" i="1"/>
  <c r="J7" i="1"/>
  <c r="I7" i="1"/>
  <c r="H7" i="1"/>
  <c r="F7" i="1"/>
  <c r="E7" i="1"/>
  <c r="D7" i="1"/>
  <c r="B7" i="1"/>
  <c r="L6" i="1"/>
  <c r="J6" i="1"/>
  <c r="I6" i="1"/>
  <c r="H6" i="1"/>
  <c r="F6" i="1"/>
  <c r="E6" i="1"/>
  <c r="D6" i="1"/>
  <c r="B6" i="1"/>
  <c r="L5" i="1"/>
  <c r="J5" i="1"/>
  <c r="I5" i="1"/>
  <c r="H5" i="1"/>
  <c r="F5" i="1"/>
  <c r="E5" i="1"/>
  <c r="D5" i="1"/>
  <c r="B5" i="1"/>
</calcChain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<sst xmlns="http://schemas.openxmlformats.org/spreadsheetml/2006/main" count="59" uniqueCount="51">
  <si>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</si>
  <si>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</si>
  <si>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</si>
  <si>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</si>
  <si>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</si>
  <si>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</si>
  <si>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</si>
  <si>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</si>
  <si>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</si>
  <si>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</si>
  <si>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</si>
  <si>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</si>
  <si>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</si>
  <si>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</si>
  <si>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</si>
  <si>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</si>
  <si>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</si>
  <si>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</si>
  <si>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</si>
  <si>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</si>
  <si>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</si>
  <si>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</si>
  <si>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</si>
  <si>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</si>
  <si>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</si>
  <si>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</si>
  <si>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</si>
  <si>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</si>
  <si>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</si>
  <si>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</si>
  <si>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</si>
  <si>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</si>
  <si>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</si>
  <si>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</si>
  <si>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</si>
  <si>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</si>
  <si>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</si>
  <si>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</si>
  <si>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</si>
  <si>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</si>
  <si>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</si>
  <si>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</si>
  <si>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</si>
  <si>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</si>
  <si>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</si>
  <si>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</si>
  <si>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>ธ.ค.</t>
  </si>
  <si>
    <t>ตลาดส่งออกสำคัญของไทยของปี 2566</t>
  </si>
  <si>
    <t>ม.ค.</t>
  </si>
  <si>
    <t>ม.ค.-ม.ค.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</si>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</sst>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shrinkToFit="1"/>
    </xf>
    <xf numFmtId="164" fontId="4" fillId="0" borderId="10" xfId="2" applyNumberFormat="1" applyFont="1" applyBorder="1" applyAlignment="1">
      <alignment horizontal="right"/>
    </xf>
    <xf numFmtId="164" fontId="4" fillId="0" borderId="10" xfId="2" applyNumberFormat="1" applyFont="1" applyFill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166" fontId="4" fillId="0" borderId="10" xfId="2" applyNumberFormat="1" applyFont="1" applyFill="1" applyBorder="1" applyAlignment="1">
      <alignment horizontal="center"/>
    </xf>
    <xf numFmtId="166" fontId="4" fillId="0" borderId="10" xfId="2" applyNumberFormat="1" applyFont="1" applyBorder="1" applyAlignment="1">
      <alignment horizontal="center"/>
    </xf>
    <xf numFmtId="0" fontId="4" fillId="0" borderId="11" xfId="1" applyFont="1" applyBorder="1" applyAlignment="1">
      <alignment shrinkToFit="1"/>
    </xf>
    <xf numFmtId="164" fontId="4" fillId="0" borderId="11" xfId="2" applyNumberFormat="1" applyFont="1" applyBorder="1" applyAlignment="1">
      <alignment horizontal="right"/>
    </xf>
    <xf numFmtId="164" fontId="4" fillId="0" borderId="11" xfId="2" applyNumberFormat="1" applyFont="1" applyFill="1" applyBorder="1" applyAlignment="1">
      <alignment horizontal="right"/>
    </xf>
    <xf numFmtId="165" fontId="4" fillId="0" borderId="11" xfId="2" applyNumberFormat="1" applyFont="1" applyFill="1" applyBorder="1" applyAlignment="1">
      <alignment horizontal="center"/>
    </xf>
    <xf numFmtId="166" fontId="4" fillId="0" borderId="11" xfId="2" applyNumberFormat="1" applyFont="1" applyFill="1" applyBorder="1" applyAlignment="1">
      <alignment horizontal="center"/>
    </xf>
    <xf numFmtId="166" fontId="4" fillId="0" borderId="11" xfId="2" applyNumberFormat="1" applyFont="1" applyBorder="1" applyAlignment="1">
      <alignment horizontal="center"/>
    </xf>
    <xf numFmtId="0" fontId="3" fillId="0" borderId="11" xfId="1" applyFont="1" applyBorder="1" applyAlignment="1">
      <alignment shrinkToFit="1"/>
    </xf>
    <xf numFmtId="164" fontId="3" fillId="0" borderId="11" xfId="2" applyNumberFormat="1" applyFont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165" fontId="3" fillId="0" borderId="11" xfId="2" applyNumberFormat="1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horizontal="center"/>
    </xf>
    <xf numFmtId="166" fontId="3" fillId="0" borderId="11" xfId="2" applyNumberFormat="1" applyFont="1" applyBorder="1" applyAlignment="1">
      <alignment horizontal="center"/>
    </xf>
    <xf numFmtId="0" fontId="3" fillId="0" borderId="12" xfId="1" applyFont="1" applyBorder="1" applyAlignment="1">
      <alignment shrinkToFit="1"/>
    </xf>
    <xf numFmtId="164" fontId="3" fillId="0" borderId="12" xfId="2" applyNumberFormat="1" applyFont="1" applyBorder="1" applyAlignment="1">
      <alignment horizontal="right"/>
    </xf>
    <xf numFmtId="164" fontId="3" fillId="0" borderId="12" xfId="2" applyNumberFormat="1" applyFont="1" applyFill="1" applyBorder="1" applyAlignment="1">
      <alignment horizontal="right"/>
    </xf>
    <xf numFmtId="165" fontId="3" fillId="0" borderId="12" xfId="2" applyNumberFormat="1" applyFont="1" applyFill="1" applyBorder="1" applyAlignment="1">
      <alignment horizontal="center"/>
    </xf>
    <xf numFmtId="166" fontId="3" fillId="0" borderId="12" xfId="2" applyNumberFormat="1" applyFont="1" applyFill="1" applyBorder="1" applyAlignment="1">
      <alignment horizontal="center"/>
    </xf>
    <xf numFmtId="166" fontId="3" fillId="0" borderId="12" xfId="2" applyNumberFormat="1" applyFont="1" applyBorder="1" applyAlignment="1">
      <alignment horizontal="center"/>
    </xf>
    <xf numFmtId="1" fontId="5" fillId="0" borderId="0" xfId="1" applyNumberFormat="1" applyFont="1" applyAlignment="1">
      <alignment vertical="center"/>
    </xf>
    <xf numFmtId="0" fontId="4" fillId="0" borderId="2" xfId="1" applyFont="1" applyBorder="1" applyAlignment="1"/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/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4;&#3619;&#3634;&#3591;&#3626;&#3606;&#3636;&#3605;&#3636;%20&#3617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การส่งออก</v>
          </cell>
          <cell r="B1" t="str">
            <v>มูลค่า ( ล้านดอลลาร์สหรัฐ )</v>
          </cell>
          <cell r="F1" t="str">
            <v>อัตราขยายตัว (ร้อยละ)</v>
          </cell>
          <cell r="J1" t="str">
            <v>สัดส่วน (ร้อยละ)</v>
          </cell>
        </row>
        <row r="2">
          <cell r="B2">
            <v>2564</v>
          </cell>
          <cell r="C2">
            <v>2565</v>
          </cell>
          <cell r="D2">
            <v>2566</v>
          </cell>
          <cell r="E2">
            <v>2566</v>
          </cell>
          <cell r="F2">
            <v>2564</v>
          </cell>
          <cell r="G2">
            <v>2565</v>
          </cell>
          <cell r="H2">
            <v>2566</v>
          </cell>
          <cell r="I2">
            <v>2566</v>
          </cell>
          <cell r="J2">
            <v>2564</v>
          </cell>
          <cell r="K2">
            <v>2565</v>
          </cell>
          <cell r="L2">
            <v>2566</v>
          </cell>
          <cell r="M2">
            <v>2566</v>
          </cell>
        </row>
        <row r="3">
          <cell r="B3" t="str">
            <v>ม.ค.-ธ.ค.</v>
          </cell>
          <cell r="C3" t="str">
            <v>ม.ค.-ธ.ค.</v>
          </cell>
          <cell r="D3" t="str">
            <v>ม.ค.</v>
          </cell>
          <cell r="E3" t="str">
            <v>ม.ค.-ม.ค.</v>
          </cell>
          <cell r="F3" t="str">
            <v>ม.ค.-ธ.ค.</v>
          </cell>
          <cell r="G3" t="str">
            <v>ม.ค.-ธ.ค.</v>
          </cell>
          <cell r="H3" t="str">
            <v>ม.ค.</v>
          </cell>
          <cell r="I3" t="str">
            <v>ม.ค.-ม.ค.</v>
          </cell>
          <cell r="J3" t="str">
            <v>ม.ค.-ธ.ค.</v>
          </cell>
          <cell r="K3" t="str">
            <v>ม.ค.-ธ.ค.</v>
          </cell>
          <cell r="L3" t="str">
            <v>ม.ค.</v>
          </cell>
          <cell r="M3" t="str">
            <v>ม.ค.-ม.ค.</v>
          </cell>
        </row>
        <row r="4">
          <cell r="A4" t="str">
            <v xml:space="preserve"> มูลค่าส่งออกรวม</v>
          </cell>
          <cell r="B4">
            <v>272006.08</v>
          </cell>
          <cell r="C4">
            <v>287067.86</v>
          </cell>
          <cell r="D4">
            <v>20249.509999999998</v>
          </cell>
          <cell r="E4">
            <v>20249.509999999998</v>
          </cell>
          <cell r="F4">
            <v>17.43</v>
          </cell>
          <cell r="G4">
            <v>5.54</v>
          </cell>
          <cell r="H4">
            <v>-4.53</v>
          </cell>
          <cell r="I4">
            <v>-4.53</v>
          </cell>
          <cell r="J4">
            <v>100</v>
          </cell>
          <cell r="K4">
            <v>100</v>
          </cell>
          <cell r="L4">
            <v>100</v>
          </cell>
          <cell r="M4">
            <v>100</v>
          </cell>
        </row>
        <row r="5">
          <cell r="A5" t="str">
            <v xml:space="preserve"> 1 ตลาดหลัก(Primary Market)</v>
          </cell>
          <cell r="B5">
            <v>190996.38</v>
          </cell>
          <cell r="C5">
            <v>201270.39</v>
          </cell>
          <cell r="D5">
            <v>14311.44</v>
          </cell>
          <cell r="E5">
            <v>14311.44</v>
          </cell>
          <cell r="F5">
            <v>19.29</v>
          </cell>
          <cell r="G5">
            <v>5.38</v>
          </cell>
          <cell r="H5">
            <v>-5.25</v>
          </cell>
          <cell r="I5">
            <v>-5.25</v>
          </cell>
          <cell r="J5">
            <v>70.22</v>
          </cell>
          <cell r="K5">
            <v>70.11</v>
          </cell>
          <cell r="L5">
            <v>70.680000000000007</v>
          </cell>
          <cell r="M5">
            <v>70.680000000000007</v>
          </cell>
        </row>
        <row r="6">
          <cell r="A6" t="str">
            <v xml:space="preserve">   1 สหรัฐอเมริกา</v>
          </cell>
          <cell r="B6">
            <v>41912.050000000003</v>
          </cell>
          <cell r="C6">
            <v>47526.8</v>
          </cell>
          <cell r="D6">
            <v>3403.63</v>
          </cell>
          <cell r="E6">
            <v>3403.63</v>
          </cell>
          <cell r="F6">
            <v>21.9</v>
          </cell>
          <cell r="G6">
            <v>13.4</v>
          </cell>
          <cell r="H6">
            <v>-4.7300000000000004</v>
          </cell>
          <cell r="I6">
            <v>-4.7300000000000004</v>
          </cell>
          <cell r="J6">
            <v>15.41</v>
          </cell>
          <cell r="K6">
            <v>16.559999999999999</v>
          </cell>
          <cell r="L6">
            <v>16.809999999999999</v>
          </cell>
          <cell r="M6">
            <v>16.809999999999999</v>
          </cell>
        </row>
        <row r="7">
          <cell r="A7" t="str">
            <v xml:space="preserve">   2 จีน</v>
          </cell>
          <cell r="B7">
            <v>37265.620000000003</v>
          </cell>
          <cell r="C7">
            <v>34389.910000000003</v>
          </cell>
          <cell r="D7">
            <v>2188.36</v>
          </cell>
          <cell r="E7">
            <v>2188.36</v>
          </cell>
          <cell r="F7">
            <v>25</v>
          </cell>
          <cell r="G7">
            <v>-7.72</v>
          </cell>
          <cell r="H7">
            <v>-11.43</v>
          </cell>
          <cell r="I7">
            <v>-11.43</v>
          </cell>
          <cell r="J7">
            <v>13.7</v>
          </cell>
          <cell r="K7">
            <v>11.98</v>
          </cell>
          <cell r="L7">
            <v>10.81</v>
          </cell>
          <cell r="M7">
            <v>10.81</v>
          </cell>
        </row>
        <row r="8">
          <cell r="A8" t="str">
            <v xml:space="preserve">   3 ญี่ปุ่น</v>
          </cell>
          <cell r="B8">
            <v>24994.79</v>
          </cell>
          <cell r="C8">
            <v>24669.06</v>
          </cell>
          <cell r="D8">
            <v>1915.86</v>
          </cell>
          <cell r="E8">
            <v>1915.86</v>
          </cell>
          <cell r="F8">
            <v>9.59</v>
          </cell>
          <cell r="G8">
            <v>-1.3</v>
          </cell>
          <cell r="H8">
            <v>-9.24</v>
          </cell>
          <cell r="I8">
            <v>-9.24</v>
          </cell>
          <cell r="J8">
            <v>9.19</v>
          </cell>
          <cell r="K8">
            <v>8.59</v>
          </cell>
          <cell r="L8">
            <v>9.4600000000000009</v>
          </cell>
          <cell r="M8">
            <v>9.4600000000000009</v>
          </cell>
        </row>
        <row r="9">
          <cell r="A9" t="str">
            <v xml:space="preserve">   4 อาเซียน(9)</v>
          </cell>
          <cell r="B9">
            <v>65149.79</v>
          </cell>
          <cell r="C9">
            <v>71890.19</v>
          </cell>
          <cell r="D9">
            <v>5043.57</v>
          </cell>
          <cell r="E9">
            <v>5043.57</v>
          </cell>
          <cell r="F9">
            <v>17.48</v>
          </cell>
          <cell r="G9">
            <v>10.35</v>
          </cell>
          <cell r="H9">
            <v>-3.5</v>
          </cell>
          <cell r="I9">
            <v>-3.5</v>
          </cell>
          <cell r="J9">
            <v>23.95</v>
          </cell>
          <cell r="K9">
            <v>25.04</v>
          </cell>
          <cell r="L9">
            <v>24.91</v>
          </cell>
          <cell r="M9">
            <v>24.91</v>
          </cell>
        </row>
        <row r="10">
          <cell r="A10" t="str">
            <v xml:space="preserve">     1 อาเซียนเดิม(5)</v>
          </cell>
          <cell r="B10">
            <v>37212.089999999997</v>
          </cell>
          <cell r="C10">
            <v>40743.230000000003</v>
          </cell>
          <cell r="D10">
            <v>3024.9</v>
          </cell>
          <cell r="E10">
            <v>3024.9</v>
          </cell>
          <cell r="F10">
            <v>19.87</v>
          </cell>
          <cell r="G10">
            <v>9.49</v>
          </cell>
          <cell r="H10">
            <v>2.31</v>
          </cell>
          <cell r="I10">
            <v>2.31</v>
          </cell>
          <cell r="J10">
            <v>13.68</v>
          </cell>
          <cell r="K10">
            <v>14.19</v>
          </cell>
          <cell r="L10">
            <v>14.94</v>
          </cell>
          <cell r="M10">
            <v>14.94</v>
          </cell>
        </row>
        <row r="11">
          <cell r="A11" t="str">
            <v xml:space="preserve">       สิงคโปร์</v>
          </cell>
          <cell r="B11">
            <v>9059.0499999999993</v>
          </cell>
          <cell r="C11">
            <v>10272.09</v>
          </cell>
          <cell r="D11">
            <v>754.19</v>
          </cell>
          <cell r="E11">
            <v>754.19</v>
          </cell>
          <cell r="F11">
            <v>-4.76</v>
          </cell>
          <cell r="G11">
            <v>13.39</v>
          </cell>
          <cell r="H11">
            <v>27.27</v>
          </cell>
          <cell r="I11">
            <v>27.27</v>
          </cell>
          <cell r="J11">
            <v>3.33</v>
          </cell>
          <cell r="K11">
            <v>3.58</v>
          </cell>
          <cell r="L11">
            <v>3.72</v>
          </cell>
          <cell r="M11">
            <v>3.72</v>
          </cell>
        </row>
        <row r="12">
          <cell r="A12" t="str">
            <v xml:space="preserve">       มาเลเซีย</v>
          </cell>
          <cell r="B12">
            <v>12076.06</v>
          </cell>
          <cell r="C12">
            <v>12687.24</v>
          </cell>
          <cell r="D12">
            <v>855.92</v>
          </cell>
          <cell r="E12">
            <v>855.92</v>
          </cell>
          <cell r="F12">
            <v>38.26</v>
          </cell>
          <cell r="G12">
            <v>5.0599999999999996</v>
          </cell>
          <cell r="H12">
            <v>-14.39</v>
          </cell>
          <cell r="I12">
            <v>-14.39</v>
          </cell>
          <cell r="J12">
            <v>4.4400000000000004</v>
          </cell>
          <cell r="K12">
            <v>4.42</v>
          </cell>
          <cell r="L12">
            <v>4.2300000000000004</v>
          </cell>
          <cell r="M12">
            <v>4.2300000000000004</v>
          </cell>
        </row>
        <row r="13">
          <cell r="A13" t="str">
            <v xml:space="preserve">       อินโดนีเซีย</v>
          </cell>
          <cell r="B13">
            <v>8918.2099999999991</v>
          </cell>
          <cell r="C13">
            <v>10326.43</v>
          </cell>
          <cell r="D13">
            <v>865.22</v>
          </cell>
          <cell r="E13">
            <v>865.22</v>
          </cell>
          <cell r="F13">
            <v>16.91</v>
          </cell>
          <cell r="G13">
            <v>15.79</v>
          </cell>
          <cell r="H13">
            <v>3.75</v>
          </cell>
          <cell r="I13">
            <v>3.75</v>
          </cell>
          <cell r="J13">
            <v>3.28</v>
          </cell>
          <cell r="K13">
            <v>3.6</v>
          </cell>
          <cell r="L13">
            <v>4.2699999999999996</v>
          </cell>
          <cell r="M13">
            <v>4.2699999999999996</v>
          </cell>
        </row>
        <row r="14">
          <cell r="A14" t="str">
            <v xml:space="preserve">       ฟิลิปปินส์</v>
          </cell>
          <cell r="B14">
            <v>7075.47</v>
          </cell>
          <cell r="C14">
            <v>7383.27</v>
          </cell>
          <cell r="D14">
            <v>543.03</v>
          </cell>
          <cell r="E14">
            <v>543.03</v>
          </cell>
          <cell r="F14">
            <v>39.94</v>
          </cell>
          <cell r="G14">
            <v>4.3499999999999996</v>
          </cell>
          <cell r="H14">
            <v>3.22</v>
          </cell>
          <cell r="I14">
            <v>3.22</v>
          </cell>
          <cell r="J14">
            <v>2.6</v>
          </cell>
          <cell r="K14">
            <v>2.57</v>
          </cell>
          <cell r="L14">
            <v>2.68</v>
          </cell>
          <cell r="M14">
            <v>2.68</v>
          </cell>
        </row>
        <row r="15">
          <cell r="A15" t="str">
            <v xml:space="preserve">       บรูไน</v>
          </cell>
          <cell r="B15">
            <v>83.3</v>
          </cell>
          <cell r="C15">
            <v>74.19</v>
          </cell>
          <cell r="D15">
            <v>6.55</v>
          </cell>
          <cell r="E15">
            <v>6.55</v>
          </cell>
          <cell r="F15">
            <v>-26.95</v>
          </cell>
          <cell r="G15">
            <v>-10.94</v>
          </cell>
          <cell r="H15">
            <v>49.54</v>
          </cell>
          <cell r="I15">
            <v>49.54</v>
          </cell>
          <cell r="J15">
            <v>0.03</v>
          </cell>
          <cell r="K15">
            <v>0.03</v>
          </cell>
          <cell r="L15">
            <v>0.03</v>
          </cell>
          <cell r="M15">
            <v>0.03</v>
          </cell>
        </row>
        <row r="16">
          <cell r="A16" t="str">
            <v xml:space="preserve">     2 CLMV</v>
          </cell>
          <cell r="B16">
            <v>27937.7</v>
          </cell>
          <cell r="C16">
            <v>31146.959999999999</v>
          </cell>
          <cell r="D16">
            <v>2018.66</v>
          </cell>
          <cell r="E16">
            <v>2018.66</v>
          </cell>
          <cell r="F16">
            <v>14.45</v>
          </cell>
          <cell r="G16">
            <v>11.49</v>
          </cell>
          <cell r="H16">
            <v>-11.07</v>
          </cell>
          <cell r="I16">
            <v>-11.07</v>
          </cell>
          <cell r="J16">
            <v>10.27</v>
          </cell>
          <cell r="K16">
            <v>10.85</v>
          </cell>
          <cell r="L16">
            <v>9.9700000000000006</v>
          </cell>
          <cell r="M16">
            <v>9.9700000000000006</v>
          </cell>
        </row>
        <row r="17">
          <cell r="A17" t="str">
            <v xml:space="preserve">       กัมพูชา</v>
          </cell>
          <cell r="B17">
            <v>7077.24</v>
          </cell>
          <cell r="C17">
            <v>8675.2999999999993</v>
          </cell>
          <cell r="D17">
            <v>489.22</v>
          </cell>
          <cell r="E17">
            <v>489.22</v>
          </cell>
          <cell r="F17">
            <v>16.329999999999998</v>
          </cell>
          <cell r="G17">
            <v>22.58</v>
          </cell>
          <cell r="H17">
            <v>-4.76</v>
          </cell>
          <cell r="I17">
            <v>-4.76</v>
          </cell>
          <cell r="J17">
            <v>2.6</v>
          </cell>
          <cell r="K17">
            <v>3.02</v>
          </cell>
          <cell r="L17">
            <v>2.42</v>
          </cell>
          <cell r="M17">
            <v>2.42</v>
          </cell>
        </row>
        <row r="18">
          <cell r="A18" t="str">
            <v xml:space="preserve">       ลาว</v>
          </cell>
          <cell r="B18">
            <v>4000.97</v>
          </cell>
          <cell r="C18">
            <v>4540</v>
          </cell>
          <cell r="D18">
            <v>379.07</v>
          </cell>
          <cell r="E18">
            <v>379.07</v>
          </cell>
          <cell r="F18">
            <v>19.09</v>
          </cell>
          <cell r="G18">
            <v>13.47</v>
          </cell>
          <cell r="H18">
            <v>-9.23</v>
          </cell>
          <cell r="I18">
            <v>-9.23</v>
          </cell>
          <cell r="J18">
            <v>1.47</v>
          </cell>
          <cell r="K18">
            <v>1.58</v>
          </cell>
          <cell r="L18">
            <v>1.87</v>
          </cell>
          <cell r="M18">
            <v>1.87</v>
          </cell>
        </row>
        <row r="19">
          <cell r="A19" t="str">
            <v xml:space="preserve">       เมียนมา</v>
          </cell>
          <cell r="B19">
            <v>4319.7299999999996</v>
          </cell>
          <cell r="C19">
            <v>4696.58</v>
          </cell>
          <cell r="D19">
            <v>365.72</v>
          </cell>
          <cell r="E19">
            <v>365.72</v>
          </cell>
          <cell r="F19">
            <v>13.71</v>
          </cell>
          <cell r="G19">
            <v>8.7200000000000006</v>
          </cell>
          <cell r="H19">
            <v>-5.53</v>
          </cell>
          <cell r="I19">
            <v>-5.53</v>
          </cell>
          <cell r="J19">
            <v>1.59</v>
          </cell>
          <cell r="K19">
            <v>1.64</v>
          </cell>
          <cell r="L19">
            <v>1.81</v>
          </cell>
          <cell r="M19">
            <v>1.81</v>
          </cell>
        </row>
        <row r="20">
          <cell r="A20" t="str">
            <v xml:space="preserve">       เวียดนาม</v>
          </cell>
          <cell r="B20">
            <v>12539.76</v>
          </cell>
          <cell r="C20">
            <v>13235.08</v>
          </cell>
          <cell r="D20">
            <v>784.65</v>
          </cell>
          <cell r="E20">
            <v>784.65</v>
          </cell>
          <cell r="F20">
            <v>12.29</v>
          </cell>
          <cell r="G20">
            <v>5.54</v>
          </cell>
          <cell r="H20">
            <v>-17.54</v>
          </cell>
          <cell r="I20">
            <v>-17.54</v>
          </cell>
          <cell r="J20">
            <v>4.6100000000000003</v>
          </cell>
          <cell r="K20">
            <v>4.6100000000000003</v>
          </cell>
          <cell r="L20">
            <v>3.87</v>
          </cell>
          <cell r="M20">
            <v>3.87</v>
          </cell>
        </row>
        <row r="21">
          <cell r="A21" t="str">
            <v xml:space="preserve">   5 สหภาพยุโรป(27) (ไม่รวมสหราชอาณาจักร)</v>
          </cell>
          <cell r="B21">
            <v>21674.13</v>
          </cell>
          <cell r="C21">
            <v>22794.43</v>
          </cell>
          <cell r="D21">
            <v>1760.02</v>
          </cell>
          <cell r="E21">
            <v>1760.02</v>
          </cell>
          <cell r="F21">
            <v>22.77</v>
          </cell>
          <cell r="G21">
            <v>5.17</v>
          </cell>
          <cell r="H21">
            <v>2.15</v>
          </cell>
          <cell r="I21">
            <v>2.15</v>
          </cell>
          <cell r="J21">
            <v>7.97</v>
          </cell>
          <cell r="K21">
            <v>7.94</v>
          </cell>
          <cell r="L21">
            <v>8.69</v>
          </cell>
          <cell r="M21">
            <v>8.69</v>
          </cell>
        </row>
        <row r="22">
          <cell r="A22" t="str">
            <v xml:space="preserve"> 2 ตลาดรอง(Secondary Market)</v>
          </cell>
          <cell r="B22">
            <v>78694.2</v>
          </cell>
          <cell r="C22">
            <v>81733.41</v>
          </cell>
          <cell r="D22">
            <v>5809.76</v>
          </cell>
          <cell r="E22">
            <v>5809.76</v>
          </cell>
          <cell r="F22">
            <v>24.45</v>
          </cell>
          <cell r="G22">
            <v>3.86</v>
          </cell>
          <cell r="H22">
            <v>-3.13</v>
          </cell>
          <cell r="I22">
            <v>-3.13</v>
          </cell>
          <cell r="J22">
            <v>28.93</v>
          </cell>
          <cell r="K22">
            <v>28.47</v>
          </cell>
          <cell r="L22">
            <v>28.69</v>
          </cell>
          <cell r="M22">
            <v>28.69</v>
          </cell>
        </row>
        <row r="23">
          <cell r="A23" t="str">
            <v xml:space="preserve">   1 เอเซียใต้</v>
          </cell>
          <cell r="B23">
            <v>12008.91</v>
          </cell>
          <cell r="C23">
            <v>13389.39</v>
          </cell>
          <cell r="D23">
            <v>942.08</v>
          </cell>
          <cell r="E23">
            <v>942.08</v>
          </cell>
          <cell r="F23">
            <v>53.77</v>
          </cell>
          <cell r="G23">
            <v>11.5</v>
          </cell>
          <cell r="H23">
            <v>-4.33</v>
          </cell>
          <cell r="I23">
            <v>-4.33</v>
          </cell>
          <cell r="J23">
            <v>4.41</v>
          </cell>
          <cell r="K23">
            <v>4.66</v>
          </cell>
          <cell r="L23">
            <v>4.6500000000000004</v>
          </cell>
          <cell r="M23">
            <v>4.6500000000000004</v>
          </cell>
        </row>
        <row r="24">
          <cell r="A24" t="str">
            <v xml:space="preserve">       อินเดีย</v>
          </cell>
          <cell r="B24">
            <v>8588.73</v>
          </cell>
          <cell r="C24">
            <v>10524.68</v>
          </cell>
          <cell r="D24">
            <v>747.86</v>
          </cell>
          <cell r="E24">
            <v>747.86</v>
          </cell>
          <cell r="F24">
            <v>56.04</v>
          </cell>
          <cell r="G24">
            <v>22.54</v>
          </cell>
          <cell r="H24">
            <v>5.28</v>
          </cell>
          <cell r="I24">
            <v>5.28</v>
          </cell>
          <cell r="J24">
            <v>3.16</v>
          </cell>
          <cell r="K24">
            <v>3.67</v>
          </cell>
          <cell r="L24">
            <v>3.69</v>
          </cell>
          <cell r="M24">
            <v>3.69</v>
          </cell>
        </row>
        <row r="25">
          <cell r="A25" t="str">
            <v xml:space="preserve">       บังกลาเทศ</v>
          </cell>
          <cell r="B25">
            <v>1231.9000000000001</v>
          </cell>
          <cell r="C25">
            <v>1140.6099999999999</v>
          </cell>
          <cell r="D25">
            <v>111.91</v>
          </cell>
          <cell r="E25">
            <v>111.91</v>
          </cell>
          <cell r="F25">
            <v>43.37</v>
          </cell>
          <cell r="G25">
            <v>-7.41</v>
          </cell>
          <cell r="H25">
            <v>6.91</v>
          </cell>
          <cell r="I25">
            <v>6.91</v>
          </cell>
          <cell r="J25">
            <v>0.45</v>
          </cell>
          <cell r="K25">
            <v>0.4</v>
          </cell>
          <cell r="L25">
            <v>0.55000000000000004</v>
          </cell>
          <cell r="M25">
            <v>0.55000000000000004</v>
          </cell>
        </row>
        <row r="26">
          <cell r="A26" t="str">
            <v xml:space="preserve">       ปากีสถาน</v>
          </cell>
          <cell r="B26">
            <v>1621.9</v>
          </cell>
          <cell r="C26">
            <v>1275.51</v>
          </cell>
          <cell r="D26">
            <v>55.24</v>
          </cell>
          <cell r="E26">
            <v>55.24</v>
          </cell>
          <cell r="F26">
            <v>65.45</v>
          </cell>
          <cell r="G26">
            <v>-21.36</v>
          </cell>
          <cell r="H26">
            <v>-57.55</v>
          </cell>
          <cell r="I26">
            <v>-57.55</v>
          </cell>
          <cell r="J26">
            <v>0.6</v>
          </cell>
          <cell r="K26">
            <v>0.44</v>
          </cell>
          <cell r="L26">
            <v>0.27</v>
          </cell>
          <cell r="M26">
            <v>0.27</v>
          </cell>
        </row>
        <row r="27">
          <cell r="A27" t="str">
            <v xml:space="preserve">   2 ฮ่องกง</v>
          </cell>
          <cell r="B27">
            <v>11591.2</v>
          </cell>
          <cell r="C27">
            <v>10083.219999999999</v>
          </cell>
          <cell r="D27">
            <v>509.83</v>
          </cell>
          <cell r="E27">
            <v>509.83</v>
          </cell>
          <cell r="F27">
            <v>2.65</v>
          </cell>
          <cell r="G27">
            <v>-13.01</v>
          </cell>
          <cell r="H27">
            <v>-33</v>
          </cell>
          <cell r="I27">
            <v>-33</v>
          </cell>
          <cell r="J27">
            <v>4.26</v>
          </cell>
          <cell r="K27">
            <v>3.51</v>
          </cell>
          <cell r="L27">
            <v>2.52</v>
          </cell>
          <cell r="M27">
            <v>2.52</v>
          </cell>
        </row>
        <row r="28">
          <cell r="A28" t="str">
            <v xml:space="preserve">   3 เกาหลีใต้</v>
          </cell>
          <cell r="B28">
            <v>5894.46</v>
          </cell>
          <cell r="C28">
            <v>6388.46</v>
          </cell>
          <cell r="D28">
            <v>495.6</v>
          </cell>
          <cell r="E28">
            <v>495.6</v>
          </cell>
          <cell r="F28">
            <v>38.76</v>
          </cell>
          <cell r="G28">
            <v>8.3800000000000008</v>
          </cell>
          <cell r="H28">
            <v>0.63</v>
          </cell>
          <cell r="I28">
            <v>0.63</v>
          </cell>
          <cell r="J28">
            <v>2.17</v>
          </cell>
          <cell r="K28">
            <v>2.23</v>
          </cell>
          <cell r="L28">
            <v>2.4500000000000002</v>
          </cell>
          <cell r="M28">
            <v>2.4500000000000002</v>
          </cell>
        </row>
        <row r="29">
          <cell r="A29" t="str">
            <v xml:space="preserve">   4 ไต้หวัน</v>
          </cell>
          <cell r="B29">
            <v>4672.51</v>
          </cell>
          <cell r="C29">
            <v>4708.46</v>
          </cell>
          <cell r="D29">
            <v>330.73</v>
          </cell>
          <cell r="E29">
            <v>330.73</v>
          </cell>
          <cell r="F29">
            <v>23.09</v>
          </cell>
          <cell r="G29">
            <v>0.77</v>
          </cell>
          <cell r="H29">
            <v>-7.23</v>
          </cell>
          <cell r="I29">
            <v>-7.23</v>
          </cell>
          <cell r="J29">
            <v>1.72</v>
          </cell>
          <cell r="K29">
            <v>1.64</v>
          </cell>
          <cell r="L29">
            <v>1.63</v>
          </cell>
          <cell r="M29">
            <v>1.63</v>
          </cell>
        </row>
        <row r="30">
          <cell r="A30" t="str">
            <v xml:space="preserve">   5 ทวีปออสเตรเลีย(25)</v>
          </cell>
          <cell r="B30">
            <v>13216.16</v>
          </cell>
          <cell r="C30">
            <v>13433.65</v>
          </cell>
          <cell r="D30">
            <v>953.8</v>
          </cell>
          <cell r="E30">
            <v>953.8</v>
          </cell>
          <cell r="F30">
            <v>16.2</v>
          </cell>
          <cell r="G30">
            <v>1.65</v>
          </cell>
          <cell r="H30">
            <v>-7.18</v>
          </cell>
          <cell r="I30">
            <v>-7.18</v>
          </cell>
          <cell r="J30">
            <v>4.8600000000000003</v>
          </cell>
          <cell r="K30">
            <v>4.68</v>
          </cell>
          <cell r="L30">
            <v>4.71</v>
          </cell>
          <cell r="M30">
            <v>4.71</v>
          </cell>
        </row>
        <row r="31">
          <cell r="A31" t="str">
            <v xml:space="preserve">   6 ตะวันออกกลาง(15)</v>
          </cell>
          <cell r="B31">
            <v>8901.5300000000007</v>
          </cell>
          <cell r="C31">
            <v>10930.35</v>
          </cell>
          <cell r="D31">
            <v>872.2</v>
          </cell>
          <cell r="E31">
            <v>872.2</v>
          </cell>
          <cell r="F31">
            <v>22.31</v>
          </cell>
          <cell r="G31">
            <v>22.79</v>
          </cell>
          <cell r="H31">
            <v>23.74</v>
          </cell>
          <cell r="I31">
            <v>23.74</v>
          </cell>
          <cell r="J31">
            <v>3.27</v>
          </cell>
          <cell r="K31">
            <v>3.81</v>
          </cell>
          <cell r="L31">
            <v>4.3099999999999996</v>
          </cell>
          <cell r="M31">
            <v>4.3099999999999996</v>
          </cell>
        </row>
        <row r="32">
          <cell r="A32" t="str">
            <v xml:space="preserve">       สหรัฐอาหรับเอมิเรตส์</v>
          </cell>
          <cell r="B32">
            <v>2799.01</v>
          </cell>
          <cell r="C32">
            <v>3420.23</v>
          </cell>
          <cell r="D32">
            <v>239.48</v>
          </cell>
          <cell r="E32">
            <v>239.48</v>
          </cell>
          <cell r="F32">
            <v>30.2</v>
          </cell>
          <cell r="G32">
            <v>22.19</v>
          </cell>
          <cell r="H32">
            <v>14.38</v>
          </cell>
          <cell r="I32">
            <v>14.38</v>
          </cell>
          <cell r="J32">
            <v>1.03</v>
          </cell>
          <cell r="K32">
            <v>1.19</v>
          </cell>
          <cell r="L32">
            <v>1.18</v>
          </cell>
          <cell r="M32">
            <v>1.18</v>
          </cell>
        </row>
        <row r="33">
          <cell r="A33" t="str">
            <v xml:space="preserve">       ซาอุดีอาระเบีย</v>
          </cell>
          <cell r="B33">
            <v>1652.06</v>
          </cell>
          <cell r="C33">
            <v>2048.2800000000002</v>
          </cell>
          <cell r="D33">
            <v>207.6</v>
          </cell>
          <cell r="E33">
            <v>207.6</v>
          </cell>
          <cell r="F33">
            <v>-2.5</v>
          </cell>
          <cell r="G33">
            <v>23.98</v>
          </cell>
          <cell r="H33">
            <v>68.75</v>
          </cell>
          <cell r="I33">
            <v>68.75</v>
          </cell>
          <cell r="J33">
            <v>0.61</v>
          </cell>
          <cell r="K33">
            <v>0.71</v>
          </cell>
          <cell r="L33">
            <v>1.03</v>
          </cell>
          <cell r="M33">
            <v>1.03</v>
          </cell>
        </row>
        <row r="34">
          <cell r="A34" t="str">
            <v xml:space="preserve">   7 แอฟริกา(57)</v>
          </cell>
          <cell r="B34">
            <v>6973.2</v>
          </cell>
          <cell r="C34">
            <v>6559.89</v>
          </cell>
          <cell r="D34">
            <v>553.45000000000005</v>
          </cell>
          <cell r="E34">
            <v>553.45000000000005</v>
          </cell>
          <cell r="F34">
            <v>26.95</v>
          </cell>
          <cell r="G34">
            <v>-5.93</v>
          </cell>
          <cell r="H34">
            <v>14.73</v>
          </cell>
          <cell r="I34">
            <v>14.73</v>
          </cell>
          <cell r="J34">
            <v>2.56</v>
          </cell>
          <cell r="K34">
            <v>2.29</v>
          </cell>
          <cell r="L34">
            <v>2.73</v>
          </cell>
          <cell r="M34">
            <v>2.73</v>
          </cell>
        </row>
        <row r="35">
          <cell r="A35" t="str">
            <v xml:space="preserve">       แอฟริกาใต้</v>
          </cell>
          <cell r="B35">
            <v>3015.25</v>
          </cell>
          <cell r="C35">
            <v>2810.12</v>
          </cell>
          <cell r="D35">
            <v>308.38</v>
          </cell>
          <cell r="E35">
            <v>308.38</v>
          </cell>
          <cell r="F35">
            <v>41.63</v>
          </cell>
          <cell r="G35">
            <v>-6.8</v>
          </cell>
          <cell r="H35">
            <v>47.89</v>
          </cell>
          <cell r="I35">
            <v>47.89</v>
          </cell>
          <cell r="J35">
            <v>1.1100000000000001</v>
          </cell>
          <cell r="K35">
            <v>0.98</v>
          </cell>
          <cell r="L35">
            <v>1.52</v>
          </cell>
          <cell r="M35">
            <v>1.52</v>
          </cell>
        </row>
        <row r="36">
          <cell r="A36" t="str">
            <v xml:space="preserve">       อียิปต์</v>
          </cell>
          <cell r="B36">
            <v>1179.57</v>
          </cell>
          <cell r="C36">
            <v>1035.82</v>
          </cell>
          <cell r="D36">
            <v>55.09</v>
          </cell>
          <cell r="E36">
            <v>55.09</v>
          </cell>
          <cell r="F36">
            <v>34.42</v>
          </cell>
          <cell r="G36">
            <v>-12.19</v>
          </cell>
          <cell r="H36">
            <v>-34.94</v>
          </cell>
          <cell r="I36">
            <v>-34.94</v>
          </cell>
          <cell r="J36">
            <v>0.43</v>
          </cell>
          <cell r="K36">
            <v>0.36</v>
          </cell>
          <cell r="L36">
            <v>0.27</v>
          </cell>
          <cell r="M36">
            <v>0.27</v>
          </cell>
        </row>
        <row r="37">
          <cell r="A37" t="str">
            <v xml:space="preserve">   8 ลาตินอเมริกา(47)</v>
          </cell>
          <cell r="B37">
            <v>8775.2900000000009</v>
          </cell>
          <cell r="C37">
            <v>9291.33</v>
          </cell>
          <cell r="D37">
            <v>640</v>
          </cell>
          <cell r="E37">
            <v>640</v>
          </cell>
          <cell r="F37">
            <v>39.130000000000003</v>
          </cell>
          <cell r="G37">
            <v>5.88</v>
          </cell>
          <cell r="H37">
            <v>1.5</v>
          </cell>
          <cell r="I37">
            <v>1.5</v>
          </cell>
          <cell r="J37">
            <v>3.23</v>
          </cell>
          <cell r="K37">
            <v>3.24</v>
          </cell>
          <cell r="L37">
            <v>3.16</v>
          </cell>
          <cell r="M37">
            <v>3.16</v>
          </cell>
        </row>
        <row r="38">
          <cell r="A38" t="str">
            <v xml:space="preserve">       เม็กซิโก</v>
          </cell>
          <cell r="B38">
            <v>2853.61</v>
          </cell>
          <cell r="C38">
            <v>3227.73</v>
          </cell>
          <cell r="D38">
            <v>228.51</v>
          </cell>
          <cell r="E38">
            <v>228.51</v>
          </cell>
          <cell r="F38">
            <v>20.23</v>
          </cell>
          <cell r="G38">
            <v>13.11</v>
          </cell>
          <cell r="H38">
            <v>16.43</v>
          </cell>
          <cell r="I38">
            <v>16.43</v>
          </cell>
          <cell r="J38">
            <v>1.05</v>
          </cell>
          <cell r="K38">
            <v>1.1200000000000001</v>
          </cell>
          <cell r="L38">
            <v>1.1299999999999999</v>
          </cell>
          <cell r="M38">
            <v>1.1299999999999999</v>
          </cell>
        </row>
        <row r="39">
          <cell r="A39" t="str">
            <v xml:space="preserve">   9 ประชาคมรัฐเอกราช (CIS)</v>
          </cell>
          <cell r="B39">
            <v>1315.97</v>
          </cell>
          <cell r="C39">
            <v>796.03</v>
          </cell>
          <cell r="D39">
            <v>63.35</v>
          </cell>
          <cell r="E39">
            <v>63.35</v>
          </cell>
          <cell r="F39">
            <v>31.59</v>
          </cell>
          <cell r="G39">
            <v>-39.51</v>
          </cell>
          <cell r="H39">
            <v>-46.36</v>
          </cell>
          <cell r="I39">
            <v>-46.36</v>
          </cell>
          <cell r="J39">
            <v>0.48</v>
          </cell>
          <cell r="K39">
            <v>0.28000000000000003</v>
          </cell>
          <cell r="L39">
            <v>0.31</v>
          </cell>
          <cell r="M39">
            <v>0.31</v>
          </cell>
        </row>
        <row r="40">
          <cell r="A40" t="str">
            <v xml:space="preserve">       รัสเซีย</v>
          </cell>
          <cell r="B40">
            <v>1032.47</v>
          </cell>
          <cell r="C40">
            <v>585.44000000000005</v>
          </cell>
          <cell r="D40">
            <v>44.66</v>
          </cell>
          <cell r="E40">
            <v>44.66</v>
          </cell>
          <cell r="F40">
            <v>42.3</v>
          </cell>
          <cell r="G40">
            <v>-43.3</v>
          </cell>
          <cell r="H40">
            <v>-54.39</v>
          </cell>
          <cell r="I40">
            <v>-54.39</v>
          </cell>
          <cell r="J40">
            <v>0.38</v>
          </cell>
          <cell r="K40">
            <v>0.2</v>
          </cell>
          <cell r="L40">
            <v>0.22</v>
          </cell>
          <cell r="M40">
            <v>0.22</v>
          </cell>
        </row>
        <row r="41">
          <cell r="A41" t="str">
            <v xml:space="preserve">   10 แคนาดา</v>
          </cell>
          <cell r="B41">
            <v>1853.17</v>
          </cell>
          <cell r="C41">
            <v>2116.9699999999998</v>
          </cell>
          <cell r="D41">
            <v>142.51</v>
          </cell>
          <cell r="E41">
            <v>142.51</v>
          </cell>
          <cell r="F41">
            <v>19.96</v>
          </cell>
          <cell r="G41">
            <v>14.24</v>
          </cell>
          <cell r="H41">
            <v>-5.25</v>
          </cell>
          <cell r="I41">
            <v>-5.25</v>
          </cell>
          <cell r="J41">
            <v>0.68</v>
          </cell>
          <cell r="K41">
            <v>0.74</v>
          </cell>
          <cell r="L41">
            <v>0.7</v>
          </cell>
          <cell r="M41">
            <v>0.7</v>
          </cell>
        </row>
        <row r="42">
          <cell r="A42" t="str">
            <v xml:space="preserve">   11 สหราชอาณาจักร</v>
          </cell>
          <cell r="B42">
            <v>3491.8</v>
          </cell>
          <cell r="C42">
            <v>4035.66</v>
          </cell>
          <cell r="D42">
            <v>306.20999999999998</v>
          </cell>
          <cell r="E42">
            <v>306.20999999999998</v>
          </cell>
          <cell r="F42">
            <v>12.98</v>
          </cell>
          <cell r="G42">
            <v>15.58</v>
          </cell>
          <cell r="H42">
            <v>6.1</v>
          </cell>
          <cell r="I42">
            <v>6.1</v>
          </cell>
          <cell r="J42">
            <v>1.28</v>
          </cell>
          <cell r="K42">
            <v>1.41</v>
          </cell>
          <cell r="L42">
            <v>1.51</v>
          </cell>
          <cell r="M42">
            <v>1.51</v>
          </cell>
        </row>
        <row r="43">
          <cell r="A43" t="str">
            <v xml:space="preserve"> 3 ตลาดอื่น ๆ</v>
          </cell>
          <cell r="B43">
            <v>2315.5</v>
          </cell>
          <cell r="C43">
            <v>4064.06</v>
          </cell>
          <cell r="D43">
            <v>128.31</v>
          </cell>
          <cell r="E43">
            <v>128.31</v>
          </cell>
          <cell r="F43">
            <v>-72.069999999999993</v>
          </cell>
          <cell r="G43">
            <v>75.52</v>
          </cell>
          <cell r="H43">
            <v>17.350000000000001</v>
          </cell>
          <cell r="I43">
            <v>17.350000000000001</v>
          </cell>
          <cell r="J43">
            <v>0.85</v>
          </cell>
          <cell r="K43">
            <v>1.42</v>
          </cell>
          <cell r="L43">
            <v>0.63</v>
          </cell>
          <cell r="M43">
            <v>0.63</v>
          </cell>
        </row>
        <row r="44">
          <cell r="A44" t="str">
            <v xml:space="preserve">   1 สวิตเซอร์แลนด์</v>
          </cell>
          <cell r="B44">
            <v>1409.23</v>
          </cell>
          <cell r="C44">
            <v>3355.79</v>
          </cell>
          <cell r="D44">
            <v>64.430000000000007</v>
          </cell>
          <cell r="E44">
            <v>64.430000000000007</v>
          </cell>
          <cell r="F44">
            <v>-81.28</v>
          </cell>
          <cell r="G44">
            <v>138.13</v>
          </cell>
          <cell r="H44">
            <v>18.63</v>
          </cell>
          <cell r="I44">
            <v>18.63</v>
          </cell>
          <cell r="J44">
            <v>0.52</v>
          </cell>
          <cell r="K44">
            <v>1.17</v>
          </cell>
          <cell r="L44">
            <v>0.32</v>
          </cell>
          <cell r="M44">
            <v>0.32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80" zoomScaleNormal="80" workbookViewId="0">
      <selection activeCell="A5" sqref="A5:L47"/>
    </sheetView>
  </sheetViews>
  <sheetFormatPr defaultColWidth="10.140625" defaultRowHeight="24"/>
  <cols>
    <col min="1" max="1" width="30.28515625" style="1" customWidth="1"/>
    <col min="2" max="2" width="12.5703125" style="1" customWidth="1"/>
    <col min="3" max="4" width="12.7109375" style="1" customWidth="1"/>
    <col min="5" max="5" width="11.5703125" style="1" hidden="1" customWidth="1"/>
    <col min="6" max="8" width="12" style="1" customWidth="1"/>
    <col min="9" max="9" width="12" style="1" hidden="1" customWidth="1"/>
    <col min="10" max="12" width="12" style="1" customWidth="1"/>
    <col min="13" max="13" width="12" style="1" hidden="1" customWidth="1"/>
    <col min="14" max="16384" width="10.140625" style="1"/>
  </cols>
  <sheetData>
    <row r="1" spans="1:13" ht="28.5" customHeight="1">
      <c r="A1" s="38" t="s">
        <v>47</v>
      </c>
      <c r="B1" s="38"/>
      <c r="C1" s="38"/>
      <c r="D1" s="38"/>
      <c r="E1" s="38"/>
    </row>
    <row r="2" spans="1:13" s="2" customFormat="1" ht="21.6" customHeight="1">
      <c r="A2" s="39"/>
      <c r="B2" s="40" t="s">
        <v>0</v>
      </c>
      <c r="C2" s="41"/>
      <c r="D2" s="41"/>
      <c r="E2" s="41"/>
      <c r="F2" s="33" t="s">
        <v>1</v>
      </c>
      <c r="G2" s="33"/>
      <c r="H2" s="33"/>
      <c r="I2" s="32"/>
      <c r="J2" s="35" t="s">
        <v>2</v>
      </c>
      <c r="K2" s="36"/>
      <c r="L2" s="37"/>
      <c r="M2" s="34"/>
    </row>
    <row r="3" spans="1:13" s="2" customFormat="1" ht="21.6" customHeight="1">
      <c r="A3" s="39"/>
      <c r="B3" s="3">
        <v>2565</v>
      </c>
      <c r="C3" s="4">
        <v>2565</v>
      </c>
      <c r="D3" s="4">
        <v>2566</v>
      </c>
      <c r="E3" s="4">
        <v>2566</v>
      </c>
      <c r="F3" s="4">
        <v>2565</v>
      </c>
      <c r="G3" s="4">
        <v>2565</v>
      </c>
      <c r="H3" s="4">
        <v>2566</v>
      </c>
      <c r="I3" s="4">
        <v>2566</v>
      </c>
      <c r="J3" s="4">
        <v>2565</v>
      </c>
      <c r="K3" s="4">
        <v>2565</v>
      </c>
      <c r="L3" s="4">
        <v>2566</v>
      </c>
      <c r="M3" s="4">
        <v>2566</v>
      </c>
    </row>
    <row r="4" spans="1:13" s="2" customFormat="1" ht="21.6" customHeight="1">
      <c r="A4" s="39"/>
      <c r="B4" s="5" t="s">
        <v>45</v>
      </c>
      <c r="C4" s="6" t="s">
        <v>46</v>
      </c>
      <c r="D4" s="6" t="s">
        <v>48</v>
      </c>
      <c r="E4" s="6" t="s">
        <v>49</v>
      </c>
      <c r="F4" s="6" t="s">
        <v>45</v>
      </c>
      <c r="G4" s="6" t="s">
        <v>46</v>
      </c>
      <c r="H4" s="6" t="s">
        <v>48</v>
      </c>
      <c r="I4" s="6" t="s">
        <v>49</v>
      </c>
      <c r="J4" s="6" t="s">
        <v>45</v>
      </c>
      <c r="K4" s="6" t="s">
        <v>46</v>
      </c>
      <c r="L4" s="6" t="s">
        <v>48</v>
      </c>
      <c r="M4" s="6" t="s">
        <v>49</v>
      </c>
    </row>
    <row r="5" spans="1:13" s="2" customFormat="1" ht="21.6" customHeight="1">
      <c r="A5" s="7" t="s">
        <v>3</v>
      </c>
      <c r="B5" s="8">
        <f>VLOOKUP($A5,[1]T4_data!$A:$M,3,FALSE)</f>
        <v>287067.86</v>
      </c>
      <c r="C5" s="8">
        <v>21718.81</v>
      </c>
      <c r="D5" s="9">
        <f>VLOOKUP($A5,[1]T4_data!$A:$M,4,FALSE)</f>
        <v>20249.509999999998</v>
      </c>
      <c r="E5" s="9">
        <f>VLOOKUP($A5,[1]T4_data!$A:$M,5,FALSE)</f>
        <v>20249.509999999998</v>
      </c>
      <c r="F5" s="10">
        <f>VLOOKUP($A5,[1]T4_data!$A:$M,7,FALSE)</f>
        <v>5.54</v>
      </c>
      <c r="G5" s="10">
        <v>-14.56</v>
      </c>
      <c r="H5" s="10">
        <f>VLOOKUP($A5,[1]T4_data!$A:$M,8,FALSE)</f>
        <v>-4.53</v>
      </c>
      <c r="I5" s="10">
        <f>VLOOKUP($A5,[1]T4_data!$A:$M,9,FALSE)</f>
        <v>-4.53</v>
      </c>
      <c r="J5" s="11">
        <f>VLOOKUP($A5,[1]T4_data!$A:$M,11,FALSE)</f>
        <v>100</v>
      </c>
      <c r="K5" s="11">
        <v>100</v>
      </c>
      <c r="L5" s="11">
        <f>VLOOKUP($A5,[1]T4_data!$A:$M,12,FALSE)</f>
        <v>100</v>
      </c>
      <c r="M5" s="12">
        <v>100</v>
      </c>
    </row>
    <row r="6" spans="1:13" ht="21.6" customHeight="1">
      <c r="A6" s="13" t="s">
        <v>4</v>
      </c>
      <c r="B6" s="14">
        <f>VLOOKUP($A6,[1]T4_data!$A:$M,3,FALSE)</f>
        <v>201270.39</v>
      </c>
      <c r="C6" s="14">
        <v>15128.1</v>
      </c>
      <c r="D6" s="15">
        <f>VLOOKUP($A6,[1]T4_data!$A:$M,4,FALSE)</f>
        <v>14311.44</v>
      </c>
      <c r="E6" s="15">
        <f>VLOOKUP($A6,[1]T4_data!$A:$M,5,FALSE)</f>
        <v>14311.44</v>
      </c>
      <c r="F6" s="16">
        <f>VLOOKUP($A6,[1]T4_data!$A:$M,7,FALSE)</f>
        <v>5.38</v>
      </c>
      <c r="G6" s="16">
        <v>-13.58</v>
      </c>
      <c r="H6" s="16">
        <f>VLOOKUP($A6,[1]T4_data!$A:$M,8,FALSE)</f>
        <v>-5.25</v>
      </c>
      <c r="I6" s="16">
        <f>VLOOKUP($A6,[1]T4_data!$A:$M,9,FALSE)</f>
        <v>-5.25</v>
      </c>
      <c r="J6" s="17">
        <f>VLOOKUP($A6,[1]T4_data!$A:$M,11,FALSE)</f>
        <v>70.11</v>
      </c>
      <c r="K6" s="17">
        <v>69.650000000000006</v>
      </c>
      <c r="L6" s="17">
        <f>VLOOKUP($A6,[1]T4_data!$A:$M,12,FALSE)</f>
        <v>70.680000000000007</v>
      </c>
      <c r="M6" s="18">
        <v>70.11</v>
      </c>
    </row>
    <row r="7" spans="1:13" ht="21.6" customHeight="1">
      <c r="A7" s="19" t="s">
        <v>5</v>
      </c>
      <c r="B7" s="20">
        <f>VLOOKUP($A7,[1]T4_data!$A:$M,3,FALSE)</f>
        <v>47526.8</v>
      </c>
      <c r="C7" s="20">
        <v>3957.45</v>
      </c>
      <c r="D7" s="21">
        <f>VLOOKUP($A7,[1]T4_data!$A:$M,4,FALSE)</f>
        <v>3403.63</v>
      </c>
      <c r="E7" s="21">
        <f>VLOOKUP($A7,[1]T4_data!$A:$M,5,FALSE)</f>
        <v>3403.63</v>
      </c>
      <c r="F7" s="22">
        <f>VLOOKUP($A7,[1]T4_data!$A:$M,7,FALSE)</f>
        <v>13.4</v>
      </c>
      <c r="G7" s="22">
        <v>-3.88</v>
      </c>
      <c r="H7" s="22">
        <f>VLOOKUP($A7,[1]T4_data!$A:$M,8,FALSE)</f>
        <v>-4.7300000000000004</v>
      </c>
      <c r="I7" s="22">
        <f>VLOOKUP($A7,[1]T4_data!$A:$M,9,FALSE)</f>
        <v>-4.7300000000000004</v>
      </c>
      <c r="J7" s="23">
        <f>VLOOKUP($A7,[1]T4_data!$A:$M,11,FALSE)</f>
        <v>16.559999999999999</v>
      </c>
      <c r="K7" s="23">
        <v>18.22</v>
      </c>
      <c r="L7" s="23">
        <f>VLOOKUP($A7,[1]T4_data!$A:$M,12,FALSE)</f>
        <v>16.809999999999999</v>
      </c>
      <c r="M7" s="24">
        <v>16.559999999999999</v>
      </c>
    </row>
    <row r="8" spans="1:13" ht="21.6" customHeight="1">
      <c r="A8" s="19" t="s">
        <v>6</v>
      </c>
      <c r="B8" s="20">
        <f>VLOOKUP($A8,[1]T4_data!$A:$M,3,FALSE)</f>
        <v>34389.910000000003</v>
      </c>
      <c r="C8" s="20">
        <v>2558.73</v>
      </c>
      <c r="D8" s="21">
        <f>VLOOKUP($A8,[1]T4_data!$A:$M,4,FALSE)</f>
        <v>2188.36</v>
      </c>
      <c r="E8" s="21">
        <f>VLOOKUP($A8,[1]T4_data!$A:$M,5,FALSE)</f>
        <v>2188.36</v>
      </c>
      <c r="F8" s="22">
        <f>VLOOKUP($A8,[1]T4_data!$A:$M,7,FALSE)</f>
        <v>-7.72</v>
      </c>
      <c r="G8" s="22">
        <v>-20.76</v>
      </c>
      <c r="H8" s="22">
        <f>VLOOKUP($A8,[1]T4_data!$A:$M,8,FALSE)</f>
        <v>-11.43</v>
      </c>
      <c r="I8" s="22">
        <f>VLOOKUP($A8,[1]T4_data!$A:$M,9,FALSE)</f>
        <v>-11.43</v>
      </c>
      <c r="J8" s="23">
        <f>VLOOKUP($A8,[1]T4_data!$A:$M,11,FALSE)</f>
        <v>11.98</v>
      </c>
      <c r="K8" s="23">
        <v>11.78</v>
      </c>
      <c r="L8" s="23">
        <f>VLOOKUP($A8,[1]T4_data!$A:$M,12,FALSE)</f>
        <v>10.81</v>
      </c>
      <c r="M8" s="24">
        <v>11.98</v>
      </c>
    </row>
    <row r="9" spans="1:13" ht="21.6" customHeight="1">
      <c r="A9" s="19" t="s">
        <v>7</v>
      </c>
      <c r="B9" s="20">
        <f>VLOOKUP($A9,[1]T4_data!$A:$M,3,FALSE)</f>
        <v>24669.06</v>
      </c>
      <c r="C9" s="20">
        <v>1796.78</v>
      </c>
      <c r="D9" s="21">
        <f>VLOOKUP($A9,[1]T4_data!$A:$M,4,FALSE)</f>
        <v>1915.86</v>
      </c>
      <c r="E9" s="21">
        <f>VLOOKUP($A9,[1]T4_data!$A:$M,5,FALSE)</f>
        <v>1915.86</v>
      </c>
      <c r="F9" s="22">
        <f>VLOOKUP($A9,[1]T4_data!$A:$M,7,FALSE)</f>
        <v>-1.3</v>
      </c>
      <c r="G9" s="22">
        <v>-13.69</v>
      </c>
      <c r="H9" s="22">
        <f>VLOOKUP($A9,[1]T4_data!$A:$M,8,FALSE)</f>
        <v>-9.24</v>
      </c>
      <c r="I9" s="22">
        <f>VLOOKUP($A9,[1]T4_data!$A:$M,9,FALSE)</f>
        <v>-9.24</v>
      </c>
      <c r="J9" s="23">
        <f>VLOOKUP($A9,[1]T4_data!$A:$M,11,FALSE)</f>
        <v>8.59</v>
      </c>
      <c r="K9" s="23">
        <v>8.27</v>
      </c>
      <c r="L9" s="23">
        <f>VLOOKUP($A9,[1]T4_data!$A:$M,12,FALSE)</f>
        <v>9.4600000000000009</v>
      </c>
      <c r="M9" s="24">
        <v>8.59</v>
      </c>
    </row>
    <row r="10" spans="1:13" ht="21.6" customHeight="1">
      <c r="A10" s="19" t="s">
        <v>8</v>
      </c>
      <c r="B10" s="20">
        <f>VLOOKUP($A10,[1]T4_data!$A:$M,3,FALSE)</f>
        <v>71890.19</v>
      </c>
      <c r="C10" s="20">
        <v>4983.2299999999996</v>
      </c>
      <c r="D10" s="21">
        <f>VLOOKUP($A10,[1]T4_data!$A:$M,4,FALSE)</f>
        <v>5043.57</v>
      </c>
      <c r="E10" s="21">
        <f>VLOOKUP($A10,[1]T4_data!$A:$M,5,FALSE)</f>
        <v>5043.57</v>
      </c>
      <c r="F10" s="22">
        <f>VLOOKUP($A10,[1]T4_data!$A:$M,7,FALSE)</f>
        <v>10.35</v>
      </c>
      <c r="G10" s="22">
        <v>-18.98</v>
      </c>
      <c r="H10" s="22">
        <f>VLOOKUP($A10,[1]T4_data!$A:$M,8,FALSE)</f>
        <v>-3.5</v>
      </c>
      <c r="I10" s="22">
        <f>VLOOKUP($A10,[1]T4_data!$A:$M,9,FALSE)</f>
        <v>-3.5</v>
      </c>
      <c r="J10" s="23">
        <f>VLOOKUP($A10,[1]T4_data!$A:$M,11,FALSE)</f>
        <v>25.04</v>
      </c>
      <c r="K10" s="23">
        <v>22.94</v>
      </c>
      <c r="L10" s="23">
        <f>VLOOKUP($A10,[1]T4_data!$A:$M,12,FALSE)</f>
        <v>24.91</v>
      </c>
      <c r="M10" s="24">
        <v>25.04</v>
      </c>
    </row>
    <row r="11" spans="1:13" ht="21.6" customHeight="1">
      <c r="A11" s="19" t="s">
        <v>9</v>
      </c>
      <c r="B11" s="20">
        <f>VLOOKUP($A11,[1]T4_data!$A:$M,3,FALSE)</f>
        <v>40743.230000000003</v>
      </c>
      <c r="C11" s="20">
        <v>2711.26</v>
      </c>
      <c r="D11" s="21">
        <f>VLOOKUP($A11,[1]T4_data!$A:$M,4,FALSE)</f>
        <v>3024.9</v>
      </c>
      <c r="E11" s="21">
        <f>VLOOKUP($A11,[1]T4_data!$A:$M,5,FALSE)</f>
        <v>3024.9</v>
      </c>
      <c r="F11" s="22">
        <f>VLOOKUP($A11,[1]T4_data!$A:$M,7,FALSE)</f>
        <v>9.49</v>
      </c>
      <c r="G11" s="22">
        <v>-24.18</v>
      </c>
      <c r="H11" s="22">
        <f>VLOOKUP($A11,[1]T4_data!$A:$M,8,FALSE)</f>
        <v>2.31</v>
      </c>
      <c r="I11" s="22">
        <f>VLOOKUP($A11,[1]T4_data!$A:$M,9,FALSE)</f>
        <v>2.31</v>
      </c>
      <c r="J11" s="23">
        <f>VLOOKUP($A11,[1]T4_data!$A:$M,11,FALSE)</f>
        <v>14.19</v>
      </c>
      <c r="K11" s="23">
        <v>12.48</v>
      </c>
      <c r="L11" s="23">
        <f>VLOOKUP($A11,[1]T4_data!$A:$M,12,FALSE)</f>
        <v>14.94</v>
      </c>
      <c r="M11" s="24">
        <v>14.19</v>
      </c>
    </row>
    <row r="12" spans="1:13" ht="21.6" customHeight="1">
      <c r="A12" s="19" t="s">
        <v>10</v>
      </c>
      <c r="B12" s="20">
        <f>VLOOKUP($A12,[1]T4_data!$A:$M,3,FALSE)</f>
        <v>10272.09</v>
      </c>
      <c r="C12" s="20">
        <v>635.17999999999995</v>
      </c>
      <c r="D12" s="21">
        <f>VLOOKUP($A12,[1]T4_data!$A:$M,4,FALSE)</f>
        <v>754.19</v>
      </c>
      <c r="E12" s="21">
        <f>VLOOKUP($A12,[1]T4_data!$A:$M,5,FALSE)</f>
        <v>754.19</v>
      </c>
      <c r="F12" s="22">
        <f>VLOOKUP($A12,[1]T4_data!$A:$M,7,FALSE)</f>
        <v>13.39</v>
      </c>
      <c r="G12" s="22">
        <v>-16.45</v>
      </c>
      <c r="H12" s="22">
        <f>VLOOKUP($A12,[1]T4_data!$A:$M,8,FALSE)</f>
        <v>27.27</v>
      </c>
      <c r="I12" s="22">
        <f>VLOOKUP($A12,[1]T4_data!$A:$M,9,FALSE)</f>
        <v>27.27</v>
      </c>
      <c r="J12" s="23">
        <f>VLOOKUP($A12,[1]T4_data!$A:$M,11,FALSE)</f>
        <v>3.58</v>
      </c>
      <c r="K12" s="23">
        <v>2.92</v>
      </c>
      <c r="L12" s="23">
        <f>VLOOKUP($A12,[1]T4_data!$A:$M,12,FALSE)</f>
        <v>3.72</v>
      </c>
      <c r="M12" s="24">
        <v>3.58</v>
      </c>
    </row>
    <row r="13" spans="1:13" ht="21.6" customHeight="1">
      <c r="A13" s="19" t="s">
        <v>11</v>
      </c>
      <c r="B13" s="20">
        <f>VLOOKUP($A13,[1]T4_data!$A:$M,3,FALSE)</f>
        <v>12687.24</v>
      </c>
      <c r="C13" s="20">
        <v>958.25</v>
      </c>
      <c r="D13" s="21">
        <f>VLOOKUP($A13,[1]T4_data!$A:$M,4,FALSE)</f>
        <v>855.92</v>
      </c>
      <c r="E13" s="21">
        <f>VLOOKUP($A13,[1]T4_data!$A:$M,5,FALSE)</f>
        <v>855.92</v>
      </c>
      <c r="F13" s="22">
        <f>VLOOKUP($A13,[1]T4_data!$A:$M,7,FALSE)</f>
        <v>5.0599999999999996</v>
      </c>
      <c r="G13" s="22">
        <v>-23.6</v>
      </c>
      <c r="H13" s="22">
        <f>VLOOKUP($A13,[1]T4_data!$A:$M,8,FALSE)</f>
        <v>-14.39</v>
      </c>
      <c r="I13" s="22">
        <f>VLOOKUP($A13,[1]T4_data!$A:$M,9,FALSE)</f>
        <v>-14.39</v>
      </c>
      <c r="J13" s="23">
        <f>VLOOKUP($A13,[1]T4_data!$A:$M,11,FALSE)</f>
        <v>4.42</v>
      </c>
      <c r="K13" s="23">
        <v>4.41</v>
      </c>
      <c r="L13" s="23">
        <f>VLOOKUP($A13,[1]T4_data!$A:$M,12,FALSE)</f>
        <v>4.2300000000000004</v>
      </c>
      <c r="M13" s="24">
        <v>4.42</v>
      </c>
    </row>
    <row r="14" spans="1:13" ht="21.6" customHeight="1">
      <c r="A14" s="19" t="s">
        <v>12</v>
      </c>
      <c r="B14" s="20">
        <f>VLOOKUP($A14,[1]T4_data!$A:$M,3,FALSE)</f>
        <v>10326.43</v>
      </c>
      <c r="C14" s="20">
        <v>633.54</v>
      </c>
      <c r="D14" s="21">
        <f>VLOOKUP($A14,[1]T4_data!$A:$M,4,FALSE)</f>
        <v>865.22</v>
      </c>
      <c r="E14" s="21">
        <f>VLOOKUP($A14,[1]T4_data!$A:$M,5,FALSE)</f>
        <v>865.22</v>
      </c>
      <c r="F14" s="22">
        <f>VLOOKUP($A14,[1]T4_data!$A:$M,7,FALSE)</f>
        <v>15.79</v>
      </c>
      <c r="G14" s="22">
        <v>-25.86</v>
      </c>
      <c r="H14" s="22">
        <f>VLOOKUP($A14,[1]T4_data!$A:$M,8,FALSE)</f>
        <v>3.75</v>
      </c>
      <c r="I14" s="22">
        <f>VLOOKUP($A14,[1]T4_data!$A:$M,9,FALSE)</f>
        <v>3.75</v>
      </c>
      <c r="J14" s="23">
        <f>VLOOKUP($A14,[1]T4_data!$A:$M,11,FALSE)</f>
        <v>3.6</v>
      </c>
      <c r="K14" s="23">
        <v>2.92</v>
      </c>
      <c r="L14" s="23">
        <f>VLOOKUP($A14,[1]T4_data!$A:$M,12,FALSE)</f>
        <v>4.2699999999999996</v>
      </c>
      <c r="M14" s="24">
        <v>3.6</v>
      </c>
    </row>
    <row r="15" spans="1:13" ht="21.6" customHeight="1">
      <c r="A15" s="19" t="s">
        <v>13</v>
      </c>
      <c r="B15" s="20">
        <f>VLOOKUP($A15,[1]T4_data!$A:$M,3,FALSE)</f>
        <v>7383.27</v>
      </c>
      <c r="C15" s="20">
        <v>475.44</v>
      </c>
      <c r="D15" s="21">
        <f>VLOOKUP($A15,[1]T4_data!$A:$M,4,FALSE)</f>
        <v>543.03</v>
      </c>
      <c r="E15" s="21">
        <f>VLOOKUP($A15,[1]T4_data!$A:$M,5,FALSE)</f>
        <v>543.03</v>
      </c>
      <c r="F15" s="22">
        <f>VLOOKUP($A15,[1]T4_data!$A:$M,7,FALSE)</f>
        <v>4.3499999999999996</v>
      </c>
      <c r="G15" s="22">
        <v>-32.200000000000003</v>
      </c>
      <c r="H15" s="22">
        <f>VLOOKUP($A15,[1]T4_data!$A:$M,8,FALSE)</f>
        <v>3.22</v>
      </c>
      <c r="I15" s="22">
        <f>VLOOKUP($A15,[1]T4_data!$A:$M,9,FALSE)</f>
        <v>3.22</v>
      </c>
      <c r="J15" s="23">
        <f>VLOOKUP($A15,[1]T4_data!$A:$M,11,FALSE)</f>
        <v>2.57</v>
      </c>
      <c r="K15" s="23">
        <v>2.19</v>
      </c>
      <c r="L15" s="23">
        <f>VLOOKUP($A15,[1]T4_data!$A:$M,12,FALSE)</f>
        <v>2.68</v>
      </c>
      <c r="M15" s="24">
        <v>2.57</v>
      </c>
    </row>
    <row r="16" spans="1:13" ht="21.6" customHeight="1">
      <c r="A16" s="19" t="s">
        <v>14</v>
      </c>
      <c r="B16" s="20">
        <f>VLOOKUP($A16,[1]T4_data!$A:$M,3,FALSE)</f>
        <v>74.19</v>
      </c>
      <c r="C16" s="20">
        <v>8.85</v>
      </c>
      <c r="D16" s="21">
        <f>VLOOKUP($A16,[1]T4_data!$A:$M,4,FALSE)</f>
        <v>6.55</v>
      </c>
      <c r="E16" s="21">
        <f>VLOOKUP($A16,[1]T4_data!$A:$M,5,FALSE)</f>
        <v>6.55</v>
      </c>
      <c r="F16" s="22">
        <f>VLOOKUP($A16,[1]T4_data!$A:$M,7,FALSE)</f>
        <v>-10.94</v>
      </c>
      <c r="G16" s="22">
        <v>62.09</v>
      </c>
      <c r="H16" s="22">
        <f>VLOOKUP($A16,[1]T4_data!$A:$M,8,FALSE)</f>
        <v>49.54</v>
      </c>
      <c r="I16" s="22">
        <f>VLOOKUP($A16,[1]T4_data!$A:$M,9,FALSE)</f>
        <v>49.54</v>
      </c>
      <c r="J16" s="23">
        <f>VLOOKUP($A16,[1]T4_data!$A:$M,11,FALSE)</f>
        <v>0.03</v>
      </c>
      <c r="K16" s="23">
        <v>0.04</v>
      </c>
      <c r="L16" s="23">
        <f>VLOOKUP($A16,[1]T4_data!$A:$M,12,FALSE)</f>
        <v>0.03</v>
      </c>
      <c r="M16" s="24">
        <v>0.03</v>
      </c>
    </row>
    <row r="17" spans="1:13" ht="21.6" customHeight="1">
      <c r="A17" s="19" t="s">
        <v>15</v>
      </c>
      <c r="B17" s="20">
        <f>VLOOKUP($A17,[1]T4_data!$A:$M,3,FALSE)</f>
        <v>31146.959999999999</v>
      </c>
      <c r="C17" s="20">
        <v>2271.9699999999998</v>
      </c>
      <c r="D17" s="21">
        <f>VLOOKUP($A17,[1]T4_data!$A:$M,4,FALSE)</f>
        <v>2018.66</v>
      </c>
      <c r="E17" s="21">
        <f>VLOOKUP($A17,[1]T4_data!$A:$M,5,FALSE)</f>
        <v>2018.66</v>
      </c>
      <c r="F17" s="22">
        <f>VLOOKUP($A17,[1]T4_data!$A:$M,7,FALSE)</f>
        <v>11.49</v>
      </c>
      <c r="G17" s="22">
        <v>-11.78</v>
      </c>
      <c r="H17" s="22">
        <f>VLOOKUP($A17,[1]T4_data!$A:$M,8,FALSE)</f>
        <v>-11.07</v>
      </c>
      <c r="I17" s="22">
        <f>VLOOKUP($A17,[1]T4_data!$A:$M,9,FALSE)</f>
        <v>-11.07</v>
      </c>
      <c r="J17" s="23">
        <f>VLOOKUP($A17,[1]T4_data!$A:$M,11,FALSE)</f>
        <v>10.85</v>
      </c>
      <c r="K17" s="23">
        <v>10.46</v>
      </c>
      <c r="L17" s="23">
        <f>VLOOKUP($A17,[1]T4_data!$A:$M,12,FALSE)</f>
        <v>9.9700000000000006</v>
      </c>
      <c r="M17" s="24">
        <v>10.85</v>
      </c>
    </row>
    <row r="18" spans="1:13" ht="21.6" customHeight="1">
      <c r="A18" s="19" t="s">
        <v>16</v>
      </c>
      <c r="B18" s="20">
        <f>VLOOKUP($A18,[1]T4_data!$A:$M,3,FALSE)</f>
        <v>8675.2999999999993</v>
      </c>
      <c r="C18" s="20">
        <v>542.63</v>
      </c>
      <c r="D18" s="21">
        <f>VLOOKUP($A18,[1]T4_data!$A:$M,4,FALSE)</f>
        <v>489.22</v>
      </c>
      <c r="E18" s="21">
        <f>VLOOKUP($A18,[1]T4_data!$A:$M,5,FALSE)</f>
        <v>489.22</v>
      </c>
      <c r="F18" s="22">
        <f>VLOOKUP($A18,[1]T4_data!$A:$M,7,FALSE)</f>
        <v>22.58</v>
      </c>
      <c r="G18" s="22">
        <v>-9.06</v>
      </c>
      <c r="H18" s="22">
        <f>VLOOKUP($A18,[1]T4_data!$A:$M,8,FALSE)</f>
        <v>-4.76</v>
      </c>
      <c r="I18" s="22">
        <f>VLOOKUP($A18,[1]T4_data!$A:$M,9,FALSE)</f>
        <v>-4.76</v>
      </c>
      <c r="J18" s="23">
        <f>VLOOKUP($A18,[1]T4_data!$A:$M,11,FALSE)</f>
        <v>3.02</v>
      </c>
      <c r="K18" s="23">
        <v>2.5</v>
      </c>
      <c r="L18" s="23">
        <f>VLOOKUP($A18,[1]T4_data!$A:$M,12,FALSE)</f>
        <v>2.42</v>
      </c>
      <c r="M18" s="24">
        <v>3.02</v>
      </c>
    </row>
    <row r="19" spans="1:13" ht="21.6" customHeight="1">
      <c r="A19" s="19" t="s">
        <v>17</v>
      </c>
      <c r="B19" s="20">
        <f>VLOOKUP($A19,[1]T4_data!$A:$M,3,FALSE)</f>
        <v>4540</v>
      </c>
      <c r="C19" s="20">
        <v>379.53</v>
      </c>
      <c r="D19" s="21">
        <f>VLOOKUP($A19,[1]T4_data!$A:$M,4,FALSE)</f>
        <v>379.07</v>
      </c>
      <c r="E19" s="21">
        <f>VLOOKUP($A19,[1]T4_data!$A:$M,5,FALSE)</f>
        <v>379.07</v>
      </c>
      <c r="F19" s="22">
        <f>VLOOKUP($A19,[1]T4_data!$A:$M,7,FALSE)</f>
        <v>13.47</v>
      </c>
      <c r="G19" s="22">
        <v>-0.12</v>
      </c>
      <c r="H19" s="22">
        <f>VLOOKUP($A19,[1]T4_data!$A:$M,8,FALSE)</f>
        <v>-9.23</v>
      </c>
      <c r="I19" s="22">
        <f>VLOOKUP($A19,[1]T4_data!$A:$M,9,FALSE)</f>
        <v>-9.23</v>
      </c>
      <c r="J19" s="23">
        <f>VLOOKUP($A19,[1]T4_data!$A:$M,11,FALSE)</f>
        <v>1.58</v>
      </c>
      <c r="K19" s="23">
        <v>1.75</v>
      </c>
      <c r="L19" s="23">
        <f>VLOOKUP($A19,[1]T4_data!$A:$M,12,FALSE)</f>
        <v>1.87</v>
      </c>
      <c r="M19" s="24">
        <v>1.58</v>
      </c>
    </row>
    <row r="20" spans="1:13" ht="21.6" customHeight="1">
      <c r="A20" s="19" t="s">
        <v>18</v>
      </c>
      <c r="B20" s="20">
        <f>VLOOKUP($A20,[1]T4_data!$A:$M,3,FALSE)</f>
        <v>4696.58</v>
      </c>
      <c r="C20" s="20">
        <v>311.69</v>
      </c>
      <c r="D20" s="21">
        <f>VLOOKUP($A20,[1]T4_data!$A:$M,4,FALSE)</f>
        <v>365.72</v>
      </c>
      <c r="E20" s="21">
        <f>VLOOKUP($A20,[1]T4_data!$A:$M,5,FALSE)</f>
        <v>365.72</v>
      </c>
      <c r="F20" s="22">
        <f>VLOOKUP($A20,[1]T4_data!$A:$M,7,FALSE)</f>
        <v>8.7200000000000006</v>
      </c>
      <c r="G20" s="22">
        <v>-29.04</v>
      </c>
      <c r="H20" s="22">
        <f>VLOOKUP($A20,[1]T4_data!$A:$M,8,FALSE)</f>
        <v>-5.53</v>
      </c>
      <c r="I20" s="22">
        <f>VLOOKUP($A20,[1]T4_data!$A:$M,9,FALSE)</f>
        <v>-5.53</v>
      </c>
      <c r="J20" s="23">
        <f>VLOOKUP($A20,[1]T4_data!$A:$M,11,FALSE)</f>
        <v>1.64</v>
      </c>
      <c r="K20" s="23">
        <v>1.44</v>
      </c>
      <c r="L20" s="23">
        <f>VLOOKUP($A20,[1]T4_data!$A:$M,12,FALSE)</f>
        <v>1.81</v>
      </c>
      <c r="M20" s="24">
        <v>1.64</v>
      </c>
    </row>
    <row r="21" spans="1:13" ht="21.6" customHeight="1">
      <c r="A21" s="19" t="s">
        <v>19</v>
      </c>
      <c r="B21" s="20">
        <f>VLOOKUP($A21,[1]T4_data!$A:$M,3,FALSE)</f>
        <v>13235.08</v>
      </c>
      <c r="C21" s="20">
        <v>1038.1199999999999</v>
      </c>
      <c r="D21" s="21">
        <f>VLOOKUP($A21,[1]T4_data!$A:$M,4,FALSE)</f>
        <v>784.65</v>
      </c>
      <c r="E21" s="21">
        <f>VLOOKUP($A21,[1]T4_data!$A:$M,5,FALSE)</f>
        <v>784.65</v>
      </c>
      <c r="F21" s="22">
        <f>VLOOKUP($A21,[1]T4_data!$A:$M,7,FALSE)</f>
        <v>5.54</v>
      </c>
      <c r="G21" s="22">
        <v>-10.46</v>
      </c>
      <c r="H21" s="22">
        <f>VLOOKUP($A21,[1]T4_data!$A:$M,8,FALSE)</f>
        <v>-17.54</v>
      </c>
      <c r="I21" s="22">
        <f>VLOOKUP($A21,[1]T4_data!$A:$M,9,FALSE)</f>
        <v>-17.54</v>
      </c>
      <c r="J21" s="23">
        <f>VLOOKUP($A21,[1]T4_data!$A:$M,11,FALSE)</f>
        <v>4.6100000000000003</v>
      </c>
      <c r="K21" s="23">
        <v>4.78</v>
      </c>
      <c r="L21" s="23">
        <f>VLOOKUP($A21,[1]T4_data!$A:$M,12,FALSE)</f>
        <v>3.87</v>
      </c>
      <c r="M21" s="24">
        <v>4.6100000000000003</v>
      </c>
    </row>
    <row r="22" spans="1:13" ht="21.6" customHeight="1">
      <c r="A22" s="19" t="s">
        <v>20</v>
      </c>
      <c r="B22" s="20">
        <f>VLOOKUP($A22,[1]T4_data!$A:$M,3,FALSE)</f>
        <v>22794.43</v>
      </c>
      <c r="C22" s="20">
        <v>1831.91</v>
      </c>
      <c r="D22" s="21">
        <f>VLOOKUP($A22,[1]T4_data!$A:$M,4,FALSE)</f>
        <v>1760.02</v>
      </c>
      <c r="E22" s="21">
        <f>VLOOKUP($A22,[1]T4_data!$A:$M,5,FALSE)</f>
        <v>1760.02</v>
      </c>
      <c r="F22" s="22">
        <f>VLOOKUP($A22,[1]T4_data!$A:$M,7,FALSE)</f>
        <v>5.17</v>
      </c>
      <c r="G22" s="22">
        <v>-4.92</v>
      </c>
      <c r="H22" s="22">
        <f>VLOOKUP($A22,[1]T4_data!$A:$M,8,FALSE)</f>
        <v>2.15</v>
      </c>
      <c r="I22" s="22">
        <f>VLOOKUP($A22,[1]T4_data!$A:$M,9,FALSE)</f>
        <v>2.15</v>
      </c>
      <c r="J22" s="23">
        <f>VLOOKUP($A22,[1]T4_data!$A:$M,11,FALSE)</f>
        <v>7.94</v>
      </c>
      <c r="K22" s="23">
        <v>8.43</v>
      </c>
      <c r="L22" s="23">
        <f>VLOOKUP($A22,[1]T4_data!$A:$M,12,FALSE)</f>
        <v>8.69</v>
      </c>
      <c r="M22" s="24">
        <v>7.94</v>
      </c>
    </row>
    <row r="23" spans="1:13" ht="21.6" customHeight="1">
      <c r="A23" s="13" t="s">
        <v>21</v>
      </c>
      <c r="B23" s="14">
        <f>VLOOKUP($A23,[1]T4_data!$A:$M,3,FALSE)</f>
        <v>81733.41</v>
      </c>
      <c r="C23" s="14">
        <v>6491.24</v>
      </c>
      <c r="D23" s="15">
        <f>VLOOKUP($A23,[1]T4_data!$A:$M,4,FALSE)</f>
        <v>5809.76</v>
      </c>
      <c r="E23" s="15">
        <f>VLOOKUP($A23,[1]T4_data!$A:$M,5,FALSE)</f>
        <v>5809.76</v>
      </c>
      <c r="F23" s="16">
        <f>VLOOKUP($A23,[1]T4_data!$A:$M,7,FALSE)</f>
        <v>3.86</v>
      </c>
      <c r="G23" s="16">
        <v>-16.489999999999998</v>
      </c>
      <c r="H23" s="16">
        <f>VLOOKUP($A23,[1]T4_data!$A:$M,8,FALSE)</f>
        <v>-3.13</v>
      </c>
      <c r="I23" s="16">
        <f>VLOOKUP($A23,[1]T4_data!$A:$M,9,FALSE)</f>
        <v>-3.13</v>
      </c>
      <c r="J23" s="17">
        <f>VLOOKUP($A23,[1]T4_data!$A:$M,11,FALSE)</f>
        <v>28.47</v>
      </c>
      <c r="K23" s="17">
        <v>29.89</v>
      </c>
      <c r="L23" s="17">
        <f>VLOOKUP($A23,[1]T4_data!$A:$M,12,FALSE)</f>
        <v>28.69</v>
      </c>
      <c r="M23" s="18">
        <v>28.47</v>
      </c>
    </row>
    <row r="24" spans="1:13" ht="21.6" customHeight="1">
      <c r="A24" s="19" t="s">
        <v>22</v>
      </c>
      <c r="B24" s="20">
        <f>VLOOKUP($A24,[1]T4_data!$A:$M,3,FALSE)</f>
        <v>13389.39</v>
      </c>
      <c r="C24" s="20">
        <v>948.17</v>
      </c>
      <c r="D24" s="21">
        <f>VLOOKUP($A24,[1]T4_data!$A:$M,4,FALSE)</f>
        <v>942.08</v>
      </c>
      <c r="E24" s="21">
        <f>VLOOKUP($A24,[1]T4_data!$A:$M,5,FALSE)</f>
        <v>942.08</v>
      </c>
      <c r="F24" s="22">
        <f>VLOOKUP($A24,[1]T4_data!$A:$M,7,FALSE)</f>
        <v>11.5</v>
      </c>
      <c r="G24" s="22">
        <v>-11.63</v>
      </c>
      <c r="H24" s="22">
        <f>VLOOKUP($A24,[1]T4_data!$A:$M,8,FALSE)</f>
        <v>-4.33</v>
      </c>
      <c r="I24" s="22">
        <f>VLOOKUP($A24,[1]T4_data!$A:$M,9,FALSE)</f>
        <v>-4.33</v>
      </c>
      <c r="J24" s="23">
        <f>VLOOKUP($A24,[1]T4_data!$A:$M,11,FALSE)</f>
        <v>4.66</v>
      </c>
      <c r="K24" s="23">
        <v>4.37</v>
      </c>
      <c r="L24" s="23">
        <f>VLOOKUP($A24,[1]T4_data!$A:$M,12,FALSE)</f>
        <v>4.6500000000000004</v>
      </c>
      <c r="M24" s="24">
        <v>4.66</v>
      </c>
    </row>
    <row r="25" spans="1:13" ht="21.6" customHeight="1">
      <c r="A25" s="19" t="s">
        <v>23</v>
      </c>
      <c r="B25" s="20">
        <f>VLOOKUP($A25,[1]T4_data!$A:$M,3,FALSE)</f>
        <v>10524.68</v>
      </c>
      <c r="C25" s="20">
        <v>751.8</v>
      </c>
      <c r="D25" s="21">
        <f>VLOOKUP($A25,[1]T4_data!$A:$M,4,FALSE)</f>
        <v>747.86</v>
      </c>
      <c r="E25" s="21">
        <f>VLOOKUP($A25,[1]T4_data!$A:$M,5,FALSE)</f>
        <v>747.86</v>
      </c>
      <c r="F25" s="22">
        <f>VLOOKUP($A25,[1]T4_data!$A:$M,7,FALSE)</f>
        <v>22.54</v>
      </c>
      <c r="G25" s="22">
        <v>-4.2</v>
      </c>
      <c r="H25" s="22">
        <f>VLOOKUP($A25,[1]T4_data!$A:$M,8,FALSE)</f>
        <v>5.28</v>
      </c>
      <c r="I25" s="22">
        <f>VLOOKUP($A25,[1]T4_data!$A:$M,9,FALSE)</f>
        <v>5.28</v>
      </c>
      <c r="J25" s="23">
        <f>VLOOKUP($A25,[1]T4_data!$A:$M,11,FALSE)</f>
        <v>3.67</v>
      </c>
      <c r="K25" s="23">
        <v>3.46</v>
      </c>
      <c r="L25" s="23">
        <f>VLOOKUP($A25,[1]T4_data!$A:$M,12,FALSE)</f>
        <v>3.69</v>
      </c>
      <c r="M25" s="24">
        <v>3.67</v>
      </c>
    </row>
    <row r="26" spans="1:13" ht="21.6" customHeight="1">
      <c r="A26" s="19" t="s">
        <v>24</v>
      </c>
      <c r="B26" s="20">
        <f>VLOOKUP($A26,[1]T4_data!$A:$M,3,FALSE)</f>
        <v>1275.51</v>
      </c>
      <c r="C26" s="20">
        <v>79.81</v>
      </c>
      <c r="D26" s="21">
        <f>VLOOKUP($A26,[1]T4_data!$A:$M,4,FALSE)</f>
        <v>55.24</v>
      </c>
      <c r="E26" s="21">
        <f>VLOOKUP($A26,[1]T4_data!$A:$M,5,FALSE)</f>
        <v>55.24</v>
      </c>
      <c r="F26" s="22">
        <f>VLOOKUP($A26,[1]T4_data!$A:$M,7,FALSE)</f>
        <v>-21.36</v>
      </c>
      <c r="G26" s="22">
        <v>-41.38</v>
      </c>
      <c r="H26" s="22">
        <f>VLOOKUP($A26,[1]T4_data!$A:$M,8,FALSE)</f>
        <v>-57.55</v>
      </c>
      <c r="I26" s="22">
        <f>VLOOKUP($A26,[1]T4_data!$A:$M,9,FALSE)</f>
        <v>-57.55</v>
      </c>
      <c r="J26" s="23">
        <f>VLOOKUP($A26,[1]T4_data!$A:$M,11,FALSE)</f>
        <v>0.44</v>
      </c>
      <c r="K26" s="23">
        <v>0.37</v>
      </c>
      <c r="L26" s="23">
        <f>VLOOKUP($A26,[1]T4_data!$A:$M,12,FALSE)</f>
        <v>0.27</v>
      </c>
      <c r="M26" s="24">
        <v>0.44</v>
      </c>
    </row>
    <row r="27" spans="1:13" ht="21.6" customHeight="1">
      <c r="A27" s="19" t="s">
        <v>25</v>
      </c>
      <c r="B27" s="20">
        <f>VLOOKUP($A27,[1]T4_data!$A:$M,3,FALSE)</f>
        <v>1140.6099999999999</v>
      </c>
      <c r="C27" s="20">
        <v>83.93</v>
      </c>
      <c r="D27" s="21">
        <f>VLOOKUP($A27,[1]T4_data!$A:$M,4,FALSE)</f>
        <v>111.91</v>
      </c>
      <c r="E27" s="21">
        <f>VLOOKUP($A27,[1]T4_data!$A:$M,5,FALSE)</f>
        <v>111.91</v>
      </c>
      <c r="F27" s="22">
        <f>VLOOKUP($A27,[1]T4_data!$A:$M,7,FALSE)</f>
        <v>-7.41</v>
      </c>
      <c r="G27" s="22">
        <v>-17.55</v>
      </c>
      <c r="H27" s="22">
        <f>VLOOKUP($A27,[1]T4_data!$A:$M,8,FALSE)</f>
        <v>6.91</v>
      </c>
      <c r="I27" s="22">
        <f>VLOOKUP($A27,[1]T4_data!$A:$M,9,FALSE)</f>
        <v>6.91</v>
      </c>
      <c r="J27" s="23">
        <f>VLOOKUP($A27,[1]T4_data!$A:$M,11,FALSE)</f>
        <v>0.4</v>
      </c>
      <c r="K27" s="23">
        <v>0.39</v>
      </c>
      <c r="L27" s="23">
        <f>VLOOKUP($A27,[1]T4_data!$A:$M,12,FALSE)</f>
        <v>0.55000000000000004</v>
      </c>
      <c r="M27" s="24">
        <v>0.4</v>
      </c>
    </row>
    <row r="28" spans="1:13" ht="21.6" customHeight="1">
      <c r="A28" s="19" t="s">
        <v>26</v>
      </c>
      <c r="B28" s="20">
        <f>VLOOKUP($A28,[1]T4_data!$A:$M,3,FALSE)</f>
        <v>10083.219999999999</v>
      </c>
      <c r="C28" s="20">
        <v>718.71</v>
      </c>
      <c r="D28" s="21">
        <f>VLOOKUP($A28,[1]T4_data!$A:$M,4,FALSE)</f>
        <v>509.83</v>
      </c>
      <c r="E28" s="21">
        <f>VLOOKUP($A28,[1]T4_data!$A:$M,5,FALSE)</f>
        <v>509.83</v>
      </c>
      <c r="F28" s="22">
        <f>VLOOKUP($A28,[1]T4_data!$A:$M,7,FALSE)</f>
        <v>-13.01</v>
      </c>
      <c r="G28" s="22">
        <v>-40.130000000000003</v>
      </c>
      <c r="H28" s="22">
        <f>VLOOKUP($A28,[1]T4_data!$A:$M,8,FALSE)</f>
        <v>-33</v>
      </c>
      <c r="I28" s="22">
        <f>VLOOKUP($A28,[1]T4_data!$A:$M,9,FALSE)</f>
        <v>-33</v>
      </c>
      <c r="J28" s="23">
        <f>VLOOKUP($A28,[1]T4_data!$A:$M,11,FALSE)</f>
        <v>3.51</v>
      </c>
      <c r="K28" s="23">
        <v>3.31</v>
      </c>
      <c r="L28" s="23">
        <f>VLOOKUP($A28,[1]T4_data!$A:$M,12,FALSE)</f>
        <v>2.52</v>
      </c>
      <c r="M28" s="24">
        <v>3.51</v>
      </c>
    </row>
    <row r="29" spans="1:13" ht="21.6" customHeight="1">
      <c r="A29" s="19" t="s">
        <v>27</v>
      </c>
      <c r="B29" s="20">
        <f>VLOOKUP($A29,[1]T4_data!$A:$M,3,FALSE)</f>
        <v>6388.46</v>
      </c>
      <c r="C29" s="20">
        <v>435.56</v>
      </c>
      <c r="D29" s="21">
        <f>VLOOKUP($A29,[1]T4_data!$A:$M,4,FALSE)</f>
        <v>495.6</v>
      </c>
      <c r="E29" s="21">
        <f>VLOOKUP($A29,[1]T4_data!$A:$M,5,FALSE)</f>
        <v>495.6</v>
      </c>
      <c r="F29" s="22">
        <f>VLOOKUP($A29,[1]T4_data!$A:$M,7,FALSE)</f>
        <v>8.3800000000000008</v>
      </c>
      <c r="G29" s="22">
        <v>-16.440000000000001</v>
      </c>
      <c r="H29" s="22">
        <f>VLOOKUP($A29,[1]T4_data!$A:$M,8,FALSE)</f>
        <v>0.63</v>
      </c>
      <c r="I29" s="22">
        <f>VLOOKUP($A29,[1]T4_data!$A:$M,9,FALSE)</f>
        <v>0.63</v>
      </c>
      <c r="J29" s="23">
        <f>VLOOKUP($A29,[1]T4_data!$A:$M,11,FALSE)</f>
        <v>2.23</v>
      </c>
      <c r="K29" s="23">
        <v>2.0099999999999998</v>
      </c>
      <c r="L29" s="23">
        <f>VLOOKUP($A29,[1]T4_data!$A:$M,12,FALSE)</f>
        <v>2.4500000000000002</v>
      </c>
      <c r="M29" s="24">
        <v>2.23</v>
      </c>
    </row>
    <row r="30" spans="1:13" ht="21.6" customHeight="1">
      <c r="A30" s="19" t="s">
        <v>28</v>
      </c>
      <c r="B30" s="20">
        <f>VLOOKUP($A30,[1]T4_data!$A:$M,3,FALSE)</f>
        <v>4708.46</v>
      </c>
      <c r="C30" s="20">
        <v>343.21</v>
      </c>
      <c r="D30" s="21">
        <f>VLOOKUP($A30,[1]T4_data!$A:$M,4,FALSE)</f>
        <v>330.73</v>
      </c>
      <c r="E30" s="21">
        <f>VLOOKUP($A30,[1]T4_data!$A:$M,5,FALSE)</f>
        <v>330.73</v>
      </c>
      <c r="F30" s="22">
        <f>VLOOKUP($A30,[1]T4_data!$A:$M,7,FALSE)</f>
        <v>0.77</v>
      </c>
      <c r="G30" s="22">
        <v>-25.47</v>
      </c>
      <c r="H30" s="22">
        <f>VLOOKUP($A30,[1]T4_data!$A:$M,8,FALSE)</f>
        <v>-7.23</v>
      </c>
      <c r="I30" s="22">
        <f>VLOOKUP($A30,[1]T4_data!$A:$M,9,FALSE)</f>
        <v>-7.23</v>
      </c>
      <c r="J30" s="23">
        <f>VLOOKUP($A30,[1]T4_data!$A:$M,11,FALSE)</f>
        <v>1.64</v>
      </c>
      <c r="K30" s="23">
        <v>1.58</v>
      </c>
      <c r="L30" s="23">
        <f>VLOOKUP($A30,[1]T4_data!$A:$M,12,FALSE)</f>
        <v>1.63</v>
      </c>
      <c r="M30" s="24">
        <v>1.64</v>
      </c>
    </row>
    <row r="31" spans="1:13" ht="21.6" customHeight="1">
      <c r="A31" s="19" t="s">
        <v>29</v>
      </c>
      <c r="B31" s="20">
        <f>VLOOKUP($A31,[1]T4_data!$A:$M,3,FALSE)</f>
        <v>13433.65</v>
      </c>
      <c r="C31" s="20">
        <v>1177.52</v>
      </c>
      <c r="D31" s="21">
        <f>VLOOKUP($A31,[1]T4_data!$A:$M,4,FALSE)</f>
        <v>953.8</v>
      </c>
      <c r="E31" s="21">
        <f>VLOOKUP($A31,[1]T4_data!$A:$M,5,FALSE)</f>
        <v>953.8</v>
      </c>
      <c r="F31" s="22">
        <f>VLOOKUP($A31,[1]T4_data!$A:$M,7,FALSE)</f>
        <v>1.65</v>
      </c>
      <c r="G31" s="22">
        <v>-18</v>
      </c>
      <c r="H31" s="22">
        <f>VLOOKUP($A31,[1]T4_data!$A:$M,8,FALSE)</f>
        <v>-7.18</v>
      </c>
      <c r="I31" s="22">
        <f>VLOOKUP($A31,[1]T4_data!$A:$M,9,FALSE)</f>
        <v>-7.18</v>
      </c>
      <c r="J31" s="23">
        <f>VLOOKUP($A31,[1]T4_data!$A:$M,11,FALSE)</f>
        <v>4.68</v>
      </c>
      <c r="K31" s="23">
        <v>5.42</v>
      </c>
      <c r="L31" s="23">
        <f>VLOOKUP($A31,[1]T4_data!$A:$M,12,FALSE)</f>
        <v>4.71</v>
      </c>
      <c r="M31" s="24">
        <v>4.68</v>
      </c>
    </row>
    <row r="32" spans="1:13" ht="21.6" customHeight="1">
      <c r="A32" s="19" t="s">
        <v>30</v>
      </c>
      <c r="B32" s="20">
        <f>VLOOKUP($A32,[1]T4_data!$A:$M,3,FALSE)</f>
        <v>10930.35</v>
      </c>
      <c r="C32" s="20">
        <v>972.5</v>
      </c>
      <c r="D32" s="21">
        <f>VLOOKUP($A32,[1]T4_data!$A:$M,4,FALSE)</f>
        <v>872.2</v>
      </c>
      <c r="E32" s="21">
        <f>VLOOKUP($A32,[1]T4_data!$A:$M,5,FALSE)</f>
        <v>872.2</v>
      </c>
      <c r="F32" s="22">
        <f>VLOOKUP($A32,[1]T4_data!$A:$M,7,FALSE)</f>
        <v>22.79</v>
      </c>
      <c r="G32" s="22">
        <v>4.6900000000000004</v>
      </c>
      <c r="H32" s="22">
        <f>VLOOKUP($A32,[1]T4_data!$A:$M,8,FALSE)</f>
        <v>23.74</v>
      </c>
      <c r="I32" s="22">
        <f>VLOOKUP($A32,[1]T4_data!$A:$M,9,FALSE)</f>
        <v>23.74</v>
      </c>
      <c r="J32" s="23">
        <f>VLOOKUP($A32,[1]T4_data!$A:$M,11,FALSE)</f>
        <v>3.81</v>
      </c>
      <c r="K32" s="23">
        <v>4.4800000000000004</v>
      </c>
      <c r="L32" s="23">
        <f>VLOOKUP($A32,[1]T4_data!$A:$M,12,FALSE)</f>
        <v>4.3099999999999996</v>
      </c>
      <c r="M32" s="24">
        <v>3.81</v>
      </c>
    </row>
    <row r="33" spans="1:13" ht="21.6" customHeight="1">
      <c r="A33" s="19" t="s">
        <v>31</v>
      </c>
      <c r="B33" s="20">
        <f>VLOOKUP($A33,[1]T4_data!$A:$M,3,FALSE)</f>
        <v>3420.23</v>
      </c>
      <c r="C33" s="20">
        <v>284.86</v>
      </c>
      <c r="D33" s="21">
        <f>VLOOKUP($A33,[1]T4_data!$A:$M,4,FALSE)</f>
        <v>239.48</v>
      </c>
      <c r="E33" s="21">
        <f>VLOOKUP($A33,[1]T4_data!$A:$M,5,FALSE)</f>
        <v>239.48</v>
      </c>
      <c r="F33" s="22">
        <f>VLOOKUP($A33,[1]T4_data!$A:$M,7,FALSE)</f>
        <v>22.19</v>
      </c>
      <c r="G33" s="22">
        <v>-1.1399999999999999</v>
      </c>
      <c r="H33" s="22">
        <f>VLOOKUP($A33,[1]T4_data!$A:$M,8,FALSE)</f>
        <v>14.38</v>
      </c>
      <c r="I33" s="22">
        <f>VLOOKUP($A33,[1]T4_data!$A:$M,9,FALSE)</f>
        <v>14.38</v>
      </c>
      <c r="J33" s="23">
        <f>VLOOKUP($A33,[1]T4_data!$A:$M,11,FALSE)</f>
        <v>1.19</v>
      </c>
      <c r="K33" s="23">
        <v>1.31</v>
      </c>
      <c r="L33" s="23">
        <f>VLOOKUP($A33,[1]T4_data!$A:$M,12,FALSE)</f>
        <v>1.18</v>
      </c>
      <c r="M33" s="24">
        <v>1.19</v>
      </c>
    </row>
    <row r="34" spans="1:13" ht="21.6" customHeight="1">
      <c r="A34" s="19" t="s">
        <v>32</v>
      </c>
      <c r="B34" s="20">
        <f>VLOOKUP($A34,[1]T4_data!$A:$M,3,FALSE)</f>
        <v>2048.2800000000002</v>
      </c>
      <c r="C34" s="20">
        <v>212.33</v>
      </c>
      <c r="D34" s="21">
        <f>VLOOKUP($A34,[1]T4_data!$A:$M,4,FALSE)</f>
        <v>207.6</v>
      </c>
      <c r="E34" s="21">
        <f>VLOOKUP($A34,[1]T4_data!$A:$M,5,FALSE)</f>
        <v>207.6</v>
      </c>
      <c r="F34" s="22">
        <f>VLOOKUP($A34,[1]T4_data!$A:$M,7,FALSE)</f>
        <v>23.98</v>
      </c>
      <c r="G34" s="22">
        <v>35.51</v>
      </c>
      <c r="H34" s="22">
        <f>VLOOKUP($A34,[1]T4_data!$A:$M,8,FALSE)</f>
        <v>68.75</v>
      </c>
      <c r="I34" s="22">
        <f>VLOOKUP($A34,[1]T4_data!$A:$M,9,FALSE)</f>
        <v>68.75</v>
      </c>
      <c r="J34" s="23">
        <f>VLOOKUP($A34,[1]T4_data!$A:$M,11,FALSE)</f>
        <v>0.71</v>
      </c>
      <c r="K34" s="23">
        <v>0.98</v>
      </c>
      <c r="L34" s="23">
        <f>VLOOKUP($A34,[1]T4_data!$A:$M,12,FALSE)</f>
        <v>1.03</v>
      </c>
      <c r="M34" s="24">
        <v>0.71</v>
      </c>
    </row>
    <row r="35" spans="1:13" ht="21.6" customHeight="1">
      <c r="A35" s="19" t="s">
        <v>33</v>
      </c>
      <c r="B35" s="20">
        <f>VLOOKUP($A35,[1]T4_data!$A:$M,3,FALSE)</f>
        <v>6559.89</v>
      </c>
      <c r="C35" s="20">
        <v>497.76</v>
      </c>
      <c r="D35" s="21">
        <f>VLOOKUP($A35,[1]T4_data!$A:$M,4,FALSE)</f>
        <v>553.45000000000005</v>
      </c>
      <c r="E35" s="21">
        <f>VLOOKUP($A35,[1]T4_data!$A:$M,5,FALSE)</f>
        <v>553.45000000000005</v>
      </c>
      <c r="F35" s="22">
        <f>VLOOKUP($A35,[1]T4_data!$A:$M,7,FALSE)</f>
        <v>-5.93</v>
      </c>
      <c r="G35" s="22">
        <v>-26.73</v>
      </c>
      <c r="H35" s="22">
        <f>VLOOKUP($A35,[1]T4_data!$A:$M,8,FALSE)</f>
        <v>14.73</v>
      </c>
      <c r="I35" s="22">
        <f>VLOOKUP($A35,[1]T4_data!$A:$M,9,FALSE)</f>
        <v>14.73</v>
      </c>
      <c r="J35" s="23">
        <f>VLOOKUP($A35,[1]T4_data!$A:$M,11,FALSE)</f>
        <v>2.29</v>
      </c>
      <c r="K35" s="23">
        <v>2.29</v>
      </c>
      <c r="L35" s="23">
        <f>VLOOKUP($A35,[1]T4_data!$A:$M,12,FALSE)</f>
        <v>2.73</v>
      </c>
      <c r="M35" s="24">
        <v>2.29</v>
      </c>
    </row>
    <row r="36" spans="1:13" ht="21.6" customHeight="1">
      <c r="A36" s="19" t="s">
        <v>34</v>
      </c>
      <c r="B36" s="20">
        <f>VLOOKUP($A36,[1]T4_data!$A:$M,3,FALSE)</f>
        <v>2810.12</v>
      </c>
      <c r="C36" s="20">
        <v>239.65</v>
      </c>
      <c r="D36" s="21">
        <f>VLOOKUP($A36,[1]T4_data!$A:$M,4,FALSE)</f>
        <v>308.38</v>
      </c>
      <c r="E36" s="21">
        <f>VLOOKUP($A36,[1]T4_data!$A:$M,5,FALSE)</f>
        <v>308.38</v>
      </c>
      <c r="F36" s="22">
        <f>VLOOKUP($A36,[1]T4_data!$A:$M,7,FALSE)</f>
        <v>-6.8</v>
      </c>
      <c r="G36" s="22">
        <v>-7.84</v>
      </c>
      <c r="H36" s="22">
        <f>VLOOKUP($A36,[1]T4_data!$A:$M,8,FALSE)</f>
        <v>47.89</v>
      </c>
      <c r="I36" s="22">
        <f>VLOOKUP($A36,[1]T4_data!$A:$M,9,FALSE)</f>
        <v>47.89</v>
      </c>
      <c r="J36" s="23">
        <f>VLOOKUP($A36,[1]T4_data!$A:$M,11,FALSE)</f>
        <v>0.98</v>
      </c>
      <c r="K36" s="23">
        <v>1.1000000000000001</v>
      </c>
      <c r="L36" s="23">
        <f>VLOOKUP($A36,[1]T4_data!$A:$M,12,FALSE)</f>
        <v>1.52</v>
      </c>
      <c r="M36" s="24">
        <v>0.98</v>
      </c>
    </row>
    <row r="37" spans="1:13" ht="21.6" customHeight="1">
      <c r="A37" s="19" t="s">
        <v>35</v>
      </c>
      <c r="B37" s="20">
        <f>VLOOKUP($A37,[1]T4_data!$A:$M,3,FALSE)</f>
        <v>1035.82</v>
      </c>
      <c r="C37" s="20">
        <v>72.489999999999995</v>
      </c>
      <c r="D37" s="21">
        <f>VLOOKUP($A37,[1]T4_data!$A:$M,4,FALSE)</f>
        <v>55.09</v>
      </c>
      <c r="E37" s="21">
        <f>VLOOKUP($A37,[1]T4_data!$A:$M,5,FALSE)</f>
        <v>55.09</v>
      </c>
      <c r="F37" s="22">
        <f>VLOOKUP($A37,[1]T4_data!$A:$M,7,FALSE)</f>
        <v>-12.19</v>
      </c>
      <c r="G37" s="22">
        <v>-43.59</v>
      </c>
      <c r="H37" s="22">
        <f>VLOOKUP($A37,[1]T4_data!$A:$M,8,FALSE)</f>
        <v>-34.94</v>
      </c>
      <c r="I37" s="22">
        <f>VLOOKUP($A37,[1]T4_data!$A:$M,9,FALSE)</f>
        <v>-34.94</v>
      </c>
      <c r="J37" s="23">
        <f>VLOOKUP($A37,[1]T4_data!$A:$M,11,FALSE)</f>
        <v>0.36</v>
      </c>
      <c r="K37" s="23">
        <v>0.33</v>
      </c>
      <c r="L37" s="23">
        <f>VLOOKUP($A37,[1]T4_data!$A:$M,12,FALSE)</f>
        <v>0.27</v>
      </c>
      <c r="M37" s="24">
        <v>0.36</v>
      </c>
    </row>
    <row r="38" spans="1:13" ht="21.6" customHeight="1">
      <c r="A38" s="19" t="s">
        <v>36</v>
      </c>
      <c r="B38" s="20">
        <f>VLOOKUP($A38,[1]T4_data!$A:$M,3,FALSE)</f>
        <v>9291.33</v>
      </c>
      <c r="C38" s="20">
        <v>785.39</v>
      </c>
      <c r="D38" s="21">
        <f>VLOOKUP($A38,[1]T4_data!$A:$M,4,FALSE)</f>
        <v>640</v>
      </c>
      <c r="E38" s="21">
        <f>VLOOKUP($A38,[1]T4_data!$A:$M,5,FALSE)</f>
        <v>640</v>
      </c>
      <c r="F38" s="22">
        <f>VLOOKUP($A38,[1]T4_data!$A:$M,7,FALSE)</f>
        <v>5.88</v>
      </c>
      <c r="G38" s="22">
        <v>-9.39</v>
      </c>
      <c r="H38" s="22">
        <f>VLOOKUP($A38,[1]T4_data!$A:$M,8,FALSE)</f>
        <v>1.5</v>
      </c>
      <c r="I38" s="22">
        <f>VLOOKUP($A38,[1]T4_data!$A:$M,9,FALSE)</f>
        <v>1.5</v>
      </c>
      <c r="J38" s="23">
        <f>VLOOKUP($A38,[1]T4_data!$A:$M,11,FALSE)</f>
        <v>3.24</v>
      </c>
      <c r="K38" s="23">
        <v>3.62</v>
      </c>
      <c r="L38" s="23">
        <f>VLOOKUP($A38,[1]T4_data!$A:$M,12,FALSE)</f>
        <v>3.16</v>
      </c>
      <c r="M38" s="24">
        <v>3.24</v>
      </c>
    </row>
    <row r="39" spans="1:13" ht="21.6" customHeight="1">
      <c r="A39" s="19" t="s">
        <v>37</v>
      </c>
      <c r="B39" s="20">
        <f>VLOOKUP($A39,[1]T4_data!$A:$M,3,FALSE)</f>
        <v>3227.73</v>
      </c>
      <c r="C39" s="20">
        <v>294.62</v>
      </c>
      <c r="D39" s="21">
        <f>VLOOKUP($A39,[1]T4_data!$A:$M,4,FALSE)</f>
        <v>228.51</v>
      </c>
      <c r="E39" s="21">
        <f>VLOOKUP($A39,[1]T4_data!$A:$M,5,FALSE)</f>
        <v>228.51</v>
      </c>
      <c r="F39" s="22">
        <f>VLOOKUP($A39,[1]T4_data!$A:$M,7,FALSE)</f>
        <v>13.11</v>
      </c>
      <c r="G39" s="22">
        <v>6.7</v>
      </c>
      <c r="H39" s="22">
        <f>VLOOKUP($A39,[1]T4_data!$A:$M,8,FALSE)</f>
        <v>16.43</v>
      </c>
      <c r="I39" s="22">
        <f>VLOOKUP($A39,[1]T4_data!$A:$M,9,FALSE)</f>
        <v>16.43</v>
      </c>
      <c r="J39" s="23">
        <f>VLOOKUP($A39,[1]T4_data!$A:$M,11,FALSE)</f>
        <v>1.1200000000000001</v>
      </c>
      <c r="K39" s="23">
        <v>1.36</v>
      </c>
      <c r="L39" s="23">
        <f>VLOOKUP($A39,[1]T4_data!$A:$M,12,FALSE)</f>
        <v>1.1299999999999999</v>
      </c>
      <c r="M39" s="24">
        <v>1.1200000000000001</v>
      </c>
    </row>
    <row r="40" spans="1:13" ht="21.6" customHeight="1">
      <c r="A40" s="19" t="s">
        <v>38</v>
      </c>
      <c r="B40" s="20">
        <f>VLOOKUP($A40,[1]T4_data!$A:$M,3,FALSE)</f>
        <v>796.03</v>
      </c>
      <c r="C40" s="20">
        <v>65.86</v>
      </c>
      <c r="D40" s="21">
        <f>VLOOKUP($A40,[1]T4_data!$A:$M,4,FALSE)</f>
        <v>63.35</v>
      </c>
      <c r="E40" s="21">
        <f>VLOOKUP($A40,[1]T4_data!$A:$M,5,FALSE)</f>
        <v>63.35</v>
      </c>
      <c r="F40" s="22">
        <f>VLOOKUP($A40,[1]T4_data!$A:$M,7,FALSE)</f>
        <v>-39.51</v>
      </c>
      <c r="G40" s="22">
        <v>-47.67</v>
      </c>
      <c r="H40" s="22">
        <f>VLOOKUP($A40,[1]T4_data!$A:$M,8,FALSE)</f>
        <v>-46.36</v>
      </c>
      <c r="I40" s="22">
        <f>VLOOKUP($A40,[1]T4_data!$A:$M,9,FALSE)</f>
        <v>-46.36</v>
      </c>
      <c r="J40" s="23">
        <f>VLOOKUP($A40,[1]T4_data!$A:$M,11,FALSE)</f>
        <v>0.28000000000000003</v>
      </c>
      <c r="K40" s="23">
        <v>0.3</v>
      </c>
      <c r="L40" s="23">
        <f>VLOOKUP($A40,[1]T4_data!$A:$M,12,FALSE)</f>
        <v>0.31</v>
      </c>
      <c r="M40" s="24">
        <v>0.28000000000000003</v>
      </c>
    </row>
    <row r="41" spans="1:13" ht="21.6" customHeight="1">
      <c r="A41" s="19" t="s">
        <v>39</v>
      </c>
      <c r="B41" s="20">
        <f>VLOOKUP($A41,[1]T4_data!$A:$M,3,FALSE)</f>
        <v>585.44000000000005</v>
      </c>
      <c r="C41" s="20">
        <v>48.85</v>
      </c>
      <c r="D41" s="21">
        <f>VLOOKUP($A41,[1]T4_data!$A:$M,4,FALSE)</f>
        <v>44.66</v>
      </c>
      <c r="E41" s="21">
        <f>VLOOKUP($A41,[1]T4_data!$A:$M,5,FALSE)</f>
        <v>44.66</v>
      </c>
      <c r="F41" s="22">
        <f>VLOOKUP($A41,[1]T4_data!$A:$M,7,FALSE)</f>
        <v>-43.3</v>
      </c>
      <c r="G41" s="22">
        <v>-51.07</v>
      </c>
      <c r="H41" s="22">
        <f>VLOOKUP($A41,[1]T4_data!$A:$M,8,FALSE)</f>
        <v>-54.39</v>
      </c>
      <c r="I41" s="22">
        <f>VLOOKUP($A41,[1]T4_data!$A:$M,9,FALSE)</f>
        <v>-54.39</v>
      </c>
      <c r="J41" s="23">
        <f>VLOOKUP($A41,[1]T4_data!$A:$M,11,FALSE)</f>
        <v>0.2</v>
      </c>
      <c r="K41" s="23">
        <v>0.22</v>
      </c>
      <c r="L41" s="23">
        <f>VLOOKUP($A41,[1]T4_data!$A:$M,12,FALSE)</f>
        <v>0.22</v>
      </c>
      <c r="M41" s="24">
        <v>0.2</v>
      </c>
    </row>
    <row r="42" spans="1:13" ht="21.6" customHeight="1">
      <c r="A42" s="19" t="s">
        <v>40</v>
      </c>
      <c r="B42" s="20">
        <f>VLOOKUP($A42,[1]T4_data!$A:$M,3,FALSE)</f>
        <v>2116.9699999999998</v>
      </c>
      <c r="C42" s="20">
        <v>160.72</v>
      </c>
      <c r="D42" s="21">
        <f>VLOOKUP($A42,[1]T4_data!$A:$M,4,FALSE)</f>
        <v>142.51</v>
      </c>
      <c r="E42" s="21">
        <f>VLOOKUP($A42,[1]T4_data!$A:$M,5,FALSE)</f>
        <v>142.51</v>
      </c>
      <c r="F42" s="22">
        <f>VLOOKUP($A42,[1]T4_data!$A:$M,7,FALSE)</f>
        <v>14.24</v>
      </c>
      <c r="G42" s="22">
        <v>-5.05</v>
      </c>
      <c r="H42" s="22">
        <f>VLOOKUP($A42,[1]T4_data!$A:$M,8,FALSE)</f>
        <v>-5.25</v>
      </c>
      <c r="I42" s="22">
        <f>VLOOKUP($A42,[1]T4_data!$A:$M,9,FALSE)</f>
        <v>-5.25</v>
      </c>
      <c r="J42" s="23">
        <f>VLOOKUP($A42,[1]T4_data!$A:$M,11,FALSE)</f>
        <v>0.74</v>
      </c>
      <c r="K42" s="23">
        <v>0.74</v>
      </c>
      <c r="L42" s="23">
        <f>VLOOKUP($A42,[1]T4_data!$A:$M,12,FALSE)</f>
        <v>0.7</v>
      </c>
      <c r="M42" s="24">
        <v>0.74</v>
      </c>
    </row>
    <row r="43" spans="1:13" ht="21.6" customHeight="1">
      <c r="A43" s="19" t="s">
        <v>41</v>
      </c>
      <c r="B43" s="20">
        <f>VLOOKUP($A43,[1]T4_data!$A:$M,3,FALSE)</f>
        <v>4035.66</v>
      </c>
      <c r="C43" s="20">
        <v>385.84</v>
      </c>
      <c r="D43" s="21">
        <f>VLOOKUP($A43,[1]T4_data!$A:$M,4,FALSE)</f>
        <v>306.20999999999998</v>
      </c>
      <c r="E43" s="21">
        <f>VLOOKUP($A43,[1]T4_data!$A:$M,5,FALSE)</f>
        <v>306.20999999999998</v>
      </c>
      <c r="F43" s="22">
        <f>VLOOKUP($A43,[1]T4_data!$A:$M,7,FALSE)</f>
        <v>15.58</v>
      </c>
      <c r="G43" s="22">
        <v>23.72</v>
      </c>
      <c r="H43" s="22">
        <f>VLOOKUP($A43,[1]T4_data!$A:$M,8,FALSE)</f>
        <v>6.1</v>
      </c>
      <c r="I43" s="22">
        <f>VLOOKUP($A43,[1]T4_data!$A:$M,9,FALSE)</f>
        <v>6.1</v>
      </c>
      <c r="J43" s="23">
        <f>VLOOKUP($A43,[1]T4_data!$A:$M,11,FALSE)</f>
        <v>1.41</v>
      </c>
      <c r="K43" s="23">
        <v>1.78</v>
      </c>
      <c r="L43" s="23">
        <f>VLOOKUP($A43,[1]T4_data!$A:$M,12,FALSE)</f>
        <v>1.51</v>
      </c>
      <c r="M43" s="24">
        <v>1.41</v>
      </c>
    </row>
    <row r="44" spans="1:13" ht="21.6" customHeight="1">
      <c r="A44" s="13" t="s">
        <v>42</v>
      </c>
      <c r="B44" s="14">
        <f>VLOOKUP($A44,[1]T4_data!$A:$M,3,FALSE)</f>
        <v>4064.06</v>
      </c>
      <c r="C44" s="14">
        <v>99.47</v>
      </c>
      <c r="D44" s="15">
        <f>VLOOKUP($A44,[1]T4_data!$A:$M,4,FALSE)</f>
        <v>128.31</v>
      </c>
      <c r="E44" s="15">
        <f>VLOOKUP($A44,[1]T4_data!$A:$M,5,FALSE)</f>
        <v>128.31</v>
      </c>
      <c r="F44" s="16">
        <f>VLOOKUP($A44,[1]T4_data!$A:$M,7,FALSE)</f>
        <v>75.52</v>
      </c>
      <c r="G44" s="16">
        <v>-29.04</v>
      </c>
      <c r="H44" s="16">
        <f>VLOOKUP($A44,[1]T4_data!$A:$M,8,FALSE)</f>
        <v>17.350000000000001</v>
      </c>
      <c r="I44" s="16">
        <f>VLOOKUP($A44,[1]T4_data!$A:$M,9,FALSE)</f>
        <v>17.350000000000001</v>
      </c>
      <c r="J44" s="17">
        <f>VLOOKUP($A44,[1]T4_data!$A:$M,11,FALSE)</f>
        <v>1.42</v>
      </c>
      <c r="K44" s="17">
        <v>0.46</v>
      </c>
      <c r="L44" s="17">
        <f>VLOOKUP($A44,[1]T4_data!$A:$M,12,FALSE)</f>
        <v>0.63</v>
      </c>
      <c r="M44" s="18">
        <v>1.42</v>
      </c>
    </row>
    <row r="45" spans="1:13" ht="21.6" customHeight="1">
      <c r="A45" s="25" t="s">
        <v>43</v>
      </c>
      <c r="B45" s="26">
        <f>VLOOKUP($A45,[1]T4_data!$A:$M,3,FALSE)</f>
        <v>3355.79</v>
      </c>
      <c r="C45" s="26">
        <v>57.63</v>
      </c>
      <c r="D45" s="27">
        <f>VLOOKUP($A45,[1]T4_data!$A:$M,4,FALSE)</f>
        <v>64.430000000000007</v>
      </c>
      <c r="E45" s="27">
        <f>VLOOKUP($A45,[1]T4_data!$A:$M,5,FALSE)</f>
        <v>64.430000000000007</v>
      </c>
      <c r="F45" s="28">
        <f>VLOOKUP($A45,[1]T4_data!$A:$M,7,FALSE)</f>
        <v>138.13</v>
      </c>
      <c r="G45" s="28">
        <v>-10.36</v>
      </c>
      <c r="H45" s="28">
        <f>VLOOKUP($A45,[1]T4_data!$A:$M,8,FALSE)</f>
        <v>18.63</v>
      </c>
      <c r="I45" s="28">
        <f>VLOOKUP($A45,[1]T4_data!$A:$M,9,FALSE)</f>
        <v>18.63</v>
      </c>
      <c r="J45" s="29">
        <f>VLOOKUP($A45,[1]T4_data!$A:$M,11,FALSE)</f>
        <v>1.17</v>
      </c>
      <c r="K45" s="29">
        <v>0.27</v>
      </c>
      <c r="L45" s="29">
        <f>VLOOKUP($A45,[1]T4_data!$A:$M,12,FALSE)</f>
        <v>0.32</v>
      </c>
      <c r="M45" s="30">
        <v>1.17</v>
      </c>
    </row>
    <row r="46" spans="1:13" ht="21.6" customHeight="1">
      <c r="A46" s="31" t="s">
        <v>50</v>
      </c>
    </row>
    <row r="47" spans="1:13" ht="21.6" customHeight="1">
      <c r="A47" s="31" t="s">
        <v>44</v>
      </c>
    </row>
  </sheetData>
  <mergeCells count="3">
    <mergeCell ref="A1:E1"/>
    <mergeCell ref="A2:A4"/>
    <mergeCell ref="B2:E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4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2023-01-23T06:32:53Z</dcterms:created>
  <dcterms:modified xsi:type="dcterms:W3CDTF">2023-03-01T02:38:26Z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