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20" yWindow="-120" windowWidth="19440" windowHeight="13740" tabRatio="563" firstSheet="1" activeTab="1"/>
  </bookViews>
  <sheets>
    <sheet name="trade (2)" sheetId="87" state="hidden" r:id="rId1"/>
    <sheet name="stata2" sheetId="95" r:id="rId2"/>
    <sheet name="ประมาณ54US" sheetId="85" state="hidden" r:id="rId3"/>
    <sheet name="Chart3" sheetId="80" state="hidden" r:id="rId4"/>
    <sheet name="Sheet2" sheetId="79" state="hidden" r:id="rId5"/>
    <sheet name="xmm4954" sheetId="84" state="hidden" r:id="rId6"/>
    <sheet name="Gtrade47" sheetId="67" state="hidden" r:id="rId7"/>
    <sheet name="Chart1" sheetId="77" state="hidden" r:id="rId8"/>
    <sheet name="trade g" sheetId="66" state="hidden" r:id="rId9"/>
    <sheet name="Sheet1" sheetId="41" state="hidden" r:id="rId10"/>
    <sheet name="ประมาณ5455US" sheetId="86" state="hidden" r:id="rId11"/>
    <sheet name="ประมาณ54US_SEP" sheetId="69" state="hidden" r:id="rId12"/>
  </sheets>
  <definedNames>
    <definedName name="_xlnm.Print_Area" localSheetId="1">stata2!$A$1:$Q$91</definedName>
    <definedName name="_xlnm.Print_Area" localSheetId="0">'trade (2)'!$A$1:$BF$180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30" i="87" l="1"/>
  <c r="U30" i="87"/>
  <c r="U120" i="87"/>
  <c r="V120" i="87"/>
  <c r="U177" i="87"/>
  <c r="T177" i="87"/>
  <c r="S177" i="87"/>
  <c r="R177" i="87"/>
  <c r="Q177" i="87"/>
  <c r="P177" i="87"/>
  <c r="O177" i="87"/>
  <c r="N177" i="87"/>
  <c r="M177" i="87"/>
  <c r="L177" i="87"/>
  <c r="K177" i="87"/>
  <c r="J177" i="87"/>
  <c r="I177" i="87"/>
  <c r="H177" i="87"/>
  <c r="G177" i="87"/>
  <c r="F177" i="87"/>
  <c r="E177" i="87"/>
  <c r="D177" i="87"/>
  <c r="C177" i="87"/>
  <c r="B177" i="87"/>
  <c r="U175" i="87"/>
  <c r="T175" i="87"/>
  <c r="S175" i="87"/>
  <c r="R175" i="87"/>
  <c r="Q175" i="87"/>
  <c r="P175" i="87"/>
  <c r="O175" i="87"/>
  <c r="N175" i="87"/>
  <c r="M175" i="87"/>
  <c r="L175" i="87"/>
  <c r="K175" i="87"/>
  <c r="J175" i="87"/>
  <c r="I175" i="87"/>
  <c r="H175" i="87"/>
  <c r="G175" i="87"/>
  <c r="F175" i="87"/>
  <c r="E175" i="87"/>
  <c r="D175" i="87"/>
  <c r="C175" i="87"/>
  <c r="B175" i="87"/>
  <c r="U173" i="87"/>
  <c r="T173" i="87"/>
  <c r="S173" i="87"/>
  <c r="S178" i="87" s="1"/>
  <c r="R173" i="87"/>
  <c r="Q173" i="87"/>
  <c r="Q178" i="87" s="1"/>
  <c r="P173" i="87"/>
  <c r="O173" i="87"/>
  <c r="O178" i="87" s="1"/>
  <c r="N173" i="87"/>
  <c r="M173" i="87"/>
  <c r="M178" i="87" s="1"/>
  <c r="L173" i="87"/>
  <c r="K173" i="87"/>
  <c r="J173" i="87"/>
  <c r="I173" i="87"/>
  <c r="H173" i="87"/>
  <c r="G173" i="87"/>
  <c r="F173" i="87"/>
  <c r="E173" i="87"/>
  <c r="E178" i="87" s="1"/>
  <c r="D173" i="87"/>
  <c r="C173" i="87"/>
  <c r="B173" i="87"/>
  <c r="U170" i="87"/>
  <c r="T170" i="87"/>
  <c r="S170" i="87"/>
  <c r="R170" i="87"/>
  <c r="Q170" i="87"/>
  <c r="P170" i="87"/>
  <c r="O170" i="87"/>
  <c r="N170" i="87"/>
  <c r="M170" i="87"/>
  <c r="L170" i="87"/>
  <c r="K170" i="87"/>
  <c r="J170" i="87"/>
  <c r="I170" i="87"/>
  <c r="H170" i="87"/>
  <c r="G170" i="87"/>
  <c r="F170" i="87"/>
  <c r="E170" i="87"/>
  <c r="D170" i="87"/>
  <c r="C170" i="87"/>
  <c r="B170" i="87"/>
  <c r="V168" i="87"/>
  <c r="U168" i="87"/>
  <c r="T168" i="87"/>
  <c r="S168" i="87"/>
  <c r="R168" i="87"/>
  <c r="Q168" i="87"/>
  <c r="P168" i="87"/>
  <c r="O168" i="87"/>
  <c r="N168" i="87"/>
  <c r="M168" i="87"/>
  <c r="L168" i="87"/>
  <c r="K168" i="87"/>
  <c r="J168" i="87"/>
  <c r="I168" i="87"/>
  <c r="H168" i="87"/>
  <c r="G168" i="87"/>
  <c r="F168" i="87"/>
  <c r="E168" i="87"/>
  <c r="D168" i="87"/>
  <c r="C168" i="87"/>
  <c r="B168" i="87"/>
  <c r="V166" i="87"/>
  <c r="U166" i="87"/>
  <c r="T166" i="87"/>
  <c r="S166" i="87"/>
  <c r="R166" i="87"/>
  <c r="Q166" i="87"/>
  <c r="P166" i="87"/>
  <c r="O166" i="87"/>
  <c r="N166" i="87"/>
  <c r="M166" i="87"/>
  <c r="L166" i="87"/>
  <c r="K166" i="87"/>
  <c r="J166" i="87"/>
  <c r="I166" i="87"/>
  <c r="H166" i="87"/>
  <c r="G166" i="87"/>
  <c r="F166" i="87"/>
  <c r="E166" i="87"/>
  <c r="D166" i="87"/>
  <c r="C166" i="87"/>
  <c r="B166" i="87"/>
  <c r="V163" i="87"/>
  <c r="U163" i="87"/>
  <c r="T163" i="87"/>
  <c r="S163" i="87"/>
  <c r="R163" i="87"/>
  <c r="Q163" i="87"/>
  <c r="P163" i="87"/>
  <c r="O163" i="87"/>
  <c r="N163" i="87"/>
  <c r="M163" i="87"/>
  <c r="L163" i="87"/>
  <c r="K163" i="87"/>
  <c r="J163" i="87"/>
  <c r="I163" i="87"/>
  <c r="H163" i="87"/>
  <c r="G163" i="87"/>
  <c r="F163" i="87"/>
  <c r="E163" i="87"/>
  <c r="D163" i="87"/>
  <c r="C163" i="87"/>
  <c r="B163" i="87"/>
  <c r="V161" i="87"/>
  <c r="U161" i="87"/>
  <c r="T161" i="87"/>
  <c r="S161" i="87"/>
  <c r="R161" i="87"/>
  <c r="Q161" i="87"/>
  <c r="P161" i="87"/>
  <c r="O161" i="87"/>
  <c r="N161" i="87"/>
  <c r="M161" i="87"/>
  <c r="L161" i="87"/>
  <c r="K161" i="87"/>
  <c r="J161" i="87"/>
  <c r="I161" i="87"/>
  <c r="H161" i="87"/>
  <c r="G161" i="87"/>
  <c r="F161" i="87"/>
  <c r="E161" i="87"/>
  <c r="D161" i="87"/>
  <c r="C161" i="87"/>
  <c r="B161" i="87"/>
  <c r="V159" i="87"/>
  <c r="U159" i="87"/>
  <c r="T159" i="87"/>
  <c r="S159" i="87"/>
  <c r="R159" i="87"/>
  <c r="Q159" i="87"/>
  <c r="P159" i="87"/>
  <c r="O159" i="87"/>
  <c r="N159" i="87"/>
  <c r="M159" i="87"/>
  <c r="L159" i="87"/>
  <c r="K159" i="87"/>
  <c r="J159" i="87"/>
  <c r="I159" i="87"/>
  <c r="H159" i="87"/>
  <c r="G159" i="87"/>
  <c r="F159" i="87"/>
  <c r="E159" i="87"/>
  <c r="D159" i="87"/>
  <c r="C159" i="87"/>
  <c r="B159" i="87"/>
  <c r="V157" i="87"/>
  <c r="U157" i="87"/>
  <c r="T157" i="87"/>
  <c r="S157" i="87"/>
  <c r="R157" i="87"/>
  <c r="Q157" i="87"/>
  <c r="P157" i="87"/>
  <c r="O157" i="87"/>
  <c r="N157" i="87"/>
  <c r="M157" i="87"/>
  <c r="L157" i="87"/>
  <c r="K157" i="87"/>
  <c r="J157" i="87"/>
  <c r="I157" i="87"/>
  <c r="H157" i="87"/>
  <c r="G157" i="87"/>
  <c r="F157" i="87"/>
  <c r="E157" i="87"/>
  <c r="D157" i="87"/>
  <c r="C157" i="87"/>
  <c r="B157" i="87"/>
  <c r="V155" i="87"/>
  <c r="U155" i="87"/>
  <c r="T155" i="87"/>
  <c r="S155" i="87"/>
  <c r="R155" i="87"/>
  <c r="Q155" i="87"/>
  <c r="P155" i="87"/>
  <c r="O155" i="87"/>
  <c r="N155" i="87"/>
  <c r="M155" i="87"/>
  <c r="L155" i="87"/>
  <c r="K155" i="87"/>
  <c r="J155" i="87"/>
  <c r="I155" i="87"/>
  <c r="H155" i="87"/>
  <c r="G155" i="87"/>
  <c r="F155" i="87"/>
  <c r="E155" i="87"/>
  <c r="D155" i="87"/>
  <c r="C155" i="87"/>
  <c r="B155" i="87"/>
  <c r="V154" i="87"/>
  <c r="U154" i="87"/>
  <c r="T154" i="87"/>
  <c r="S154" i="87"/>
  <c r="R154" i="87"/>
  <c r="Q154" i="87"/>
  <c r="P154" i="87"/>
  <c r="O154" i="87"/>
  <c r="N154" i="87"/>
  <c r="M154" i="87"/>
  <c r="L154" i="87"/>
  <c r="K154" i="87"/>
  <c r="J154" i="87"/>
  <c r="I154" i="87"/>
  <c r="H154" i="87"/>
  <c r="G154" i="87"/>
  <c r="F154" i="87"/>
  <c r="E154" i="87"/>
  <c r="D154" i="87"/>
  <c r="C154" i="87"/>
  <c r="B154" i="87"/>
  <c r="U148" i="87"/>
  <c r="T148" i="87"/>
  <c r="S148" i="87"/>
  <c r="R148" i="87"/>
  <c r="Q148" i="87"/>
  <c r="P148" i="87"/>
  <c r="O148" i="87"/>
  <c r="N148" i="87"/>
  <c r="M148" i="87"/>
  <c r="L148" i="87"/>
  <c r="K148" i="87"/>
  <c r="J148" i="87"/>
  <c r="I148" i="87"/>
  <c r="H148" i="87"/>
  <c r="G148" i="87"/>
  <c r="F148" i="87"/>
  <c r="E148" i="87"/>
  <c r="D148" i="87"/>
  <c r="C148" i="87"/>
  <c r="B148" i="87"/>
  <c r="BE147" i="87"/>
  <c r="BD147" i="87"/>
  <c r="BC147" i="87"/>
  <c r="BB147" i="87"/>
  <c r="AL147" i="87"/>
  <c r="AK147" i="87"/>
  <c r="AJ147" i="87"/>
  <c r="AI147" i="87"/>
  <c r="AH147" i="87"/>
  <c r="AG147" i="87"/>
  <c r="AF147" i="87"/>
  <c r="AE147" i="87"/>
  <c r="AD147" i="87"/>
  <c r="AC147" i="87"/>
  <c r="AB147" i="87"/>
  <c r="AA147" i="87"/>
  <c r="Z147" i="87"/>
  <c r="Y147" i="87"/>
  <c r="X147" i="87"/>
  <c r="BE145" i="87"/>
  <c r="BD145" i="87"/>
  <c r="BC145" i="87"/>
  <c r="BB145" i="87"/>
  <c r="AL145" i="87"/>
  <c r="AK145" i="87"/>
  <c r="AJ145" i="87"/>
  <c r="AI145" i="87"/>
  <c r="AH145" i="87"/>
  <c r="AG145" i="87"/>
  <c r="AF145" i="87"/>
  <c r="AE145" i="87"/>
  <c r="AD145" i="87"/>
  <c r="AC145" i="87"/>
  <c r="AB145" i="87"/>
  <c r="AA145" i="87"/>
  <c r="Z145" i="87"/>
  <c r="Y145" i="87"/>
  <c r="X145" i="87"/>
  <c r="BE143" i="87"/>
  <c r="BD143" i="87"/>
  <c r="BC143" i="87"/>
  <c r="BB143" i="87"/>
  <c r="AL143" i="87"/>
  <c r="AK143" i="87"/>
  <c r="AJ143" i="87"/>
  <c r="AI143" i="87"/>
  <c r="AH143" i="87"/>
  <c r="AG143" i="87"/>
  <c r="AF143" i="87"/>
  <c r="AE143" i="87"/>
  <c r="AD143" i="87"/>
  <c r="AC143" i="87"/>
  <c r="AB143" i="87"/>
  <c r="AA143" i="87"/>
  <c r="Z143" i="87"/>
  <c r="Y143" i="87"/>
  <c r="X143" i="87"/>
  <c r="U141" i="87"/>
  <c r="T141" i="87"/>
  <c r="S141" i="87"/>
  <c r="R141" i="87"/>
  <c r="Q141" i="87"/>
  <c r="P141" i="87"/>
  <c r="O141" i="87"/>
  <c r="N141" i="87"/>
  <c r="M141" i="87"/>
  <c r="L141" i="87"/>
  <c r="K141" i="87"/>
  <c r="J141" i="87"/>
  <c r="I141" i="87"/>
  <c r="H141" i="87"/>
  <c r="G141" i="87"/>
  <c r="F141" i="87"/>
  <c r="E141" i="87"/>
  <c r="D141" i="87"/>
  <c r="C141" i="87"/>
  <c r="B141" i="87"/>
  <c r="BE140" i="87"/>
  <c r="BD140" i="87"/>
  <c r="BC140" i="87"/>
  <c r="BB140" i="87"/>
  <c r="AL140" i="87"/>
  <c r="AK140" i="87"/>
  <c r="AJ140" i="87"/>
  <c r="AI140" i="87"/>
  <c r="AH140" i="87"/>
  <c r="AG140" i="87"/>
  <c r="AF140" i="87"/>
  <c r="AE140" i="87"/>
  <c r="AD140" i="87"/>
  <c r="AC140" i="87"/>
  <c r="AB140" i="87"/>
  <c r="AA140" i="87"/>
  <c r="Z140" i="87"/>
  <c r="Y140" i="87"/>
  <c r="X140" i="87"/>
  <c r="BF138" i="87"/>
  <c r="BE138" i="87"/>
  <c r="BD138" i="87"/>
  <c r="BC138" i="87"/>
  <c r="BB138" i="87"/>
  <c r="AL138" i="87"/>
  <c r="AK138" i="87"/>
  <c r="AJ138" i="87"/>
  <c r="AI138" i="87"/>
  <c r="AH138" i="87"/>
  <c r="AG138" i="87"/>
  <c r="AF138" i="87"/>
  <c r="AE138" i="87"/>
  <c r="AD138" i="87"/>
  <c r="AC138" i="87"/>
  <c r="AB138" i="87"/>
  <c r="AA138" i="87"/>
  <c r="Z138" i="87"/>
  <c r="Y138" i="87"/>
  <c r="X138" i="87"/>
  <c r="BF136" i="87"/>
  <c r="BE136" i="87"/>
  <c r="BD136" i="87"/>
  <c r="BC136" i="87"/>
  <c r="BB136" i="87"/>
  <c r="AL136" i="87"/>
  <c r="AK136" i="87"/>
  <c r="AJ136" i="87"/>
  <c r="AI136" i="87"/>
  <c r="AH136" i="87"/>
  <c r="AG136" i="87"/>
  <c r="AF136" i="87"/>
  <c r="AE136" i="87"/>
  <c r="AD136" i="87"/>
  <c r="AC136" i="87"/>
  <c r="AB136" i="87"/>
  <c r="AA136" i="87"/>
  <c r="Z136" i="87"/>
  <c r="Y136" i="87"/>
  <c r="X136" i="87"/>
  <c r="V134" i="87"/>
  <c r="U134" i="87"/>
  <c r="T134" i="87"/>
  <c r="S134" i="87"/>
  <c r="R134" i="87"/>
  <c r="Q134" i="87"/>
  <c r="P134" i="87"/>
  <c r="O134" i="87"/>
  <c r="N134" i="87"/>
  <c r="M134" i="87"/>
  <c r="L134" i="87"/>
  <c r="K134" i="87"/>
  <c r="J134" i="87"/>
  <c r="I134" i="87"/>
  <c r="H134" i="87"/>
  <c r="G134" i="87"/>
  <c r="F134" i="87"/>
  <c r="E134" i="87"/>
  <c r="D134" i="87"/>
  <c r="C134" i="87"/>
  <c r="B134" i="87"/>
  <c r="BF133" i="87"/>
  <c r="BE133" i="87"/>
  <c r="BD133" i="87"/>
  <c r="BC133" i="87"/>
  <c r="BB133" i="87"/>
  <c r="AL133" i="87"/>
  <c r="AK133" i="87"/>
  <c r="AJ133" i="87"/>
  <c r="AI133" i="87"/>
  <c r="AH133" i="87"/>
  <c r="AG133" i="87"/>
  <c r="AF133" i="87"/>
  <c r="AE133" i="87"/>
  <c r="AD133" i="87"/>
  <c r="AC133" i="87"/>
  <c r="AB133" i="87"/>
  <c r="AA133" i="87"/>
  <c r="Z133" i="87"/>
  <c r="Y133" i="87"/>
  <c r="X133" i="87"/>
  <c r="BF131" i="87"/>
  <c r="BE131" i="87"/>
  <c r="BD131" i="87"/>
  <c r="BC131" i="87"/>
  <c r="BB131" i="87"/>
  <c r="AL131" i="87"/>
  <c r="AK131" i="87"/>
  <c r="AJ131" i="87"/>
  <c r="AI131" i="87"/>
  <c r="AH131" i="87"/>
  <c r="AG131" i="87"/>
  <c r="AF131" i="87"/>
  <c r="AE131" i="87"/>
  <c r="AD131" i="87"/>
  <c r="AC131" i="87"/>
  <c r="AB131" i="87"/>
  <c r="AA131" i="87"/>
  <c r="Z131" i="87"/>
  <c r="Y131" i="87"/>
  <c r="X131" i="87"/>
  <c r="BF129" i="87"/>
  <c r="BE129" i="87"/>
  <c r="BD129" i="87"/>
  <c r="BC129" i="87"/>
  <c r="BB129" i="87"/>
  <c r="AL129" i="87"/>
  <c r="AK129" i="87"/>
  <c r="AJ129" i="87"/>
  <c r="AI129" i="87"/>
  <c r="AH129" i="87"/>
  <c r="AG129" i="87"/>
  <c r="AF129" i="87"/>
  <c r="AE129" i="87"/>
  <c r="AD129" i="87"/>
  <c r="AC129" i="87"/>
  <c r="AB129" i="87"/>
  <c r="AA129" i="87"/>
  <c r="Z129" i="87"/>
  <c r="Y129" i="87"/>
  <c r="X129" i="87"/>
  <c r="V128" i="87"/>
  <c r="U128" i="87"/>
  <c r="U132" i="87" s="1"/>
  <c r="T128" i="87"/>
  <c r="T130" i="87" s="1"/>
  <c r="S128" i="87"/>
  <c r="S130" i="87" s="1"/>
  <c r="R128" i="87"/>
  <c r="Q128" i="87"/>
  <c r="Q132" i="87" s="1"/>
  <c r="P128" i="87"/>
  <c r="P130" i="87" s="1"/>
  <c r="O128" i="87"/>
  <c r="O132" i="87" s="1"/>
  <c r="N128" i="87"/>
  <c r="N132" i="87" s="1"/>
  <c r="M128" i="87"/>
  <c r="M132" i="87" s="1"/>
  <c r="L128" i="87"/>
  <c r="L135" i="87" s="1"/>
  <c r="K128" i="87"/>
  <c r="J128" i="87"/>
  <c r="I128" i="87"/>
  <c r="I135" i="87" s="1"/>
  <c r="H128" i="87"/>
  <c r="H132" i="87" s="1"/>
  <c r="G128" i="87"/>
  <c r="G135" i="87" s="1"/>
  <c r="F128" i="87"/>
  <c r="E128" i="87"/>
  <c r="E132" i="87" s="1"/>
  <c r="D128" i="87"/>
  <c r="D130" i="87" s="1"/>
  <c r="C128" i="87"/>
  <c r="C135" i="87" s="1"/>
  <c r="B128" i="87"/>
  <c r="B130" i="87" s="1"/>
  <c r="BF127" i="87"/>
  <c r="BE127" i="87"/>
  <c r="BD127" i="87"/>
  <c r="BC127" i="87"/>
  <c r="BB127" i="87"/>
  <c r="AL127" i="87"/>
  <c r="AK127" i="87"/>
  <c r="AJ127" i="87"/>
  <c r="AI127" i="87"/>
  <c r="AH127" i="87"/>
  <c r="AG127" i="87"/>
  <c r="AF127" i="87"/>
  <c r="AE127" i="87"/>
  <c r="AD127" i="87"/>
  <c r="AC127" i="87"/>
  <c r="AB127" i="87"/>
  <c r="AA127" i="87"/>
  <c r="Z127" i="87"/>
  <c r="Y127" i="87"/>
  <c r="X127" i="87"/>
  <c r="V126" i="87"/>
  <c r="U126" i="87"/>
  <c r="T126" i="87"/>
  <c r="S126" i="87"/>
  <c r="R126" i="87"/>
  <c r="Q126" i="87"/>
  <c r="P126" i="87"/>
  <c r="O126" i="87"/>
  <c r="N126" i="87"/>
  <c r="M126" i="87"/>
  <c r="L126" i="87"/>
  <c r="K126" i="87"/>
  <c r="J126" i="87"/>
  <c r="I126" i="87"/>
  <c r="H126" i="87"/>
  <c r="G126" i="87"/>
  <c r="F126" i="87"/>
  <c r="E126" i="87"/>
  <c r="D126" i="87"/>
  <c r="C126" i="87"/>
  <c r="B126" i="87"/>
  <c r="BF125" i="87"/>
  <c r="BE125" i="87"/>
  <c r="BD125" i="87"/>
  <c r="BC125" i="87"/>
  <c r="BB125" i="87"/>
  <c r="AL125" i="87"/>
  <c r="AK125" i="87"/>
  <c r="AJ125" i="87"/>
  <c r="AI125" i="87"/>
  <c r="AH125" i="87"/>
  <c r="AG125" i="87"/>
  <c r="AF125" i="87"/>
  <c r="AE125" i="87"/>
  <c r="AD125" i="87"/>
  <c r="AC125" i="87"/>
  <c r="AB125" i="87"/>
  <c r="AA125" i="87"/>
  <c r="Z125" i="87"/>
  <c r="Y125" i="87"/>
  <c r="X125" i="87"/>
  <c r="BF124" i="87"/>
  <c r="BE124" i="87"/>
  <c r="BD124" i="87"/>
  <c r="BC124" i="87"/>
  <c r="BB124" i="87"/>
  <c r="AL124" i="87"/>
  <c r="AK124" i="87"/>
  <c r="AJ124" i="87"/>
  <c r="AI124" i="87"/>
  <c r="AH124" i="87"/>
  <c r="AG124" i="87"/>
  <c r="AF124" i="87"/>
  <c r="AE124" i="87"/>
  <c r="AD124" i="87"/>
  <c r="AC124" i="87"/>
  <c r="AB124" i="87"/>
  <c r="AA124" i="87"/>
  <c r="Z124" i="87"/>
  <c r="Y124" i="87"/>
  <c r="X124" i="87"/>
  <c r="AU120" i="87"/>
  <c r="AT120" i="87"/>
  <c r="AS120" i="87"/>
  <c r="AR120" i="87"/>
  <c r="AQ120" i="87"/>
  <c r="AP120" i="87"/>
  <c r="AO120" i="87"/>
  <c r="AN120" i="87"/>
  <c r="AE120" i="87"/>
  <c r="AD120" i="87"/>
  <c r="AC120" i="87"/>
  <c r="AB120" i="87"/>
  <c r="AA120" i="87"/>
  <c r="Z120" i="87"/>
  <c r="Y120" i="87"/>
  <c r="X120" i="87"/>
  <c r="T118" i="87"/>
  <c r="BE118" i="87" s="1"/>
  <c r="S118" i="87"/>
  <c r="R118" i="87"/>
  <c r="Q118" i="87"/>
  <c r="P118" i="87"/>
  <c r="O118" i="87"/>
  <c r="N118" i="87"/>
  <c r="M118" i="87"/>
  <c r="L118" i="87"/>
  <c r="K118" i="87"/>
  <c r="J118" i="87"/>
  <c r="AU118" i="87" s="1"/>
  <c r="I118" i="87"/>
  <c r="AT118" i="87" s="1"/>
  <c r="H118" i="87"/>
  <c r="AS118" i="87" s="1"/>
  <c r="G118" i="87"/>
  <c r="F118" i="87"/>
  <c r="E118" i="87"/>
  <c r="D118" i="87"/>
  <c r="AO118" i="87" s="1"/>
  <c r="C118" i="87"/>
  <c r="B118" i="87"/>
  <c r="BH117" i="87"/>
  <c r="BE117" i="87"/>
  <c r="BD117" i="87"/>
  <c r="BC117" i="87"/>
  <c r="BB117" i="87"/>
  <c r="AU117" i="87"/>
  <c r="AT117" i="87"/>
  <c r="AS117" i="87"/>
  <c r="AR117" i="87"/>
  <c r="AQ117" i="87"/>
  <c r="AP117" i="87"/>
  <c r="AO117" i="87"/>
  <c r="AN117" i="87"/>
  <c r="AL117" i="87"/>
  <c r="AK117" i="87"/>
  <c r="AJ117" i="87"/>
  <c r="AI117" i="87"/>
  <c r="AH117" i="87"/>
  <c r="AG117" i="87"/>
  <c r="AF117" i="87"/>
  <c r="AE117" i="87"/>
  <c r="AD117" i="87"/>
  <c r="AC117" i="87"/>
  <c r="AB117" i="87"/>
  <c r="AA117" i="87"/>
  <c r="Z117" i="87"/>
  <c r="Y117" i="87"/>
  <c r="X117" i="87"/>
  <c r="BH115" i="87"/>
  <c r="BE115" i="87"/>
  <c r="BD115" i="87"/>
  <c r="BC115" i="87"/>
  <c r="BB115" i="87"/>
  <c r="AU115" i="87"/>
  <c r="AT115" i="87"/>
  <c r="AS115" i="87"/>
  <c r="AR115" i="87"/>
  <c r="AQ115" i="87"/>
  <c r="AP115" i="87"/>
  <c r="AO115" i="87"/>
  <c r="AN115" i="87"/>
  <c r="AL115" i="87"/>
  <c r="AK115" i="87"/>
  <c r="AJ115" i="87"/>
  <c r="AI115" i="87"/>
  <c r="AH115" i="87"/>
  <c r="AG115" i="87"/>
  <c r="AF115" i="87"/>
  <c r="AE115" i="87"/>
  <c r="AD115" i="87"/>
  <c r="AC115" i="87"/>
  <c r="AB115" i="87"/>
  <c r="AA115" i="87"/>
  <c r="Z115" i="87"/>
  <c r="Y115" i="87"/>
  <c r="X115" i="87"/>
  <c r="BH113" i="87"/>
  <c r="BE113" i="87"/>
  <c r="BD113" i="87"/>
  <c r="BC113" i="87"/>
  <c r="BB113" i="87"/>
  <c r="AU113" i="87"/>
  <c r="AT113" i="87"/>
  <c r="AS113" i="87"/>
  <c r="AR113" i="87"/>
  <c r="AQ113" i="87"/>
  <c r="AP113" i="87"/>
  <c r="AO113" i="87"/>
  <c r="AN113" i="87"/>
  <c r="AL113" i="87"/>
  <c r="AK113" i="87"/>
  <c r="AJ113" i="87"/>
  <c r="AI113" i="87"/>
  <c r="AH113" i="87"/>
  <c r="AG113" i="87"/>
  <c r="AF113" i="87"/>
  <c r="AE113" i="87"/>
  <c r="AD113" i="87"/>
  <c r="AC113" i="87"/>
  <c r="AB113" i="87"/>
  <c r="AA113" i="87"/>
  <c r="Z113" i="87"/>
  <c r="Y113" i="87"/>
  <c r="X113" i="87"/>
  <c r="T111" i="87"/>
  <c r="S111" i="87"/>
  <c r="R111" i="87"/>
  <c r="Q111" i="87"/>
  <c r="P111" i="87"/>
  <c r="O111" i="87"/>
  <c r="N111" i="87"/>
  <c r="M111" i="87"/>
  <c r="L111" i="87"/>
  <c r="K111" i="87"/>
  <c r="J111" i="87"/>
  <c r="I111" i="87"/>
  <c r="AT111" i="87" s="1"/>
  <c r="H111" i="87"/>
  <c r="AS111" i="87" s="1"/>
  <c r="G111" i="87"/>
  <c r="F111" i="87"/>
  <c r="E111" i="87"/>
  <c r="AP111" i="87" s="1"/>
  <c r="D111" i="87"/>
  <c r="AO111" i="87" s="1"/>
  <c r="C111" i="87"/>
  <c r="B111" i="87"/>
  <c r="BH110" i="87"/>
  <c r="BE110" i="87"/>
  <c r="BD110" i="87"/>
  <c r="BC110" i="87"/>
  <c r="BB110" i="87"/>
  <c r="AU110" i="87"/>
  <c r="AT110" i="87"/>
  <c r="AS110" i="87"/>
  <c r="AR110" i="87"/>
  <c r="AQ110" i="87"/>
  <c r="AP110" i="87"/>
  <c r="AO110" i="87"/>
  <c r="AN110" i="87"/>
  <c r="AL110" i="87"/>
  <c r="AK110" i="87"/>
  <c r="AJ110" i="87"/>
  <c r="AI110" i="87"/>
  <c r="AH110" i="87"/>
  <c r="AG110" i="87"/>
  <c r="AF110" i="87"/>
  <c r="AE110" i="87"/>
  <c r="AD110" i="87"/>
  <c r="AC110" i="87"/>
  <c r="AB110" i="87"/>
  <c r="AA110" i="87"/>
  <c r="Z110" i="87"/>
  <c r="Y110" i="87"/>
  <c r="X110" i="87"/>
  <c r="BK108" i="87"/>
  <c r="BJ108" i="87"/>
  <c r="BH108" i="87"/>
  <c r="BF108" i="87"/>
  <c r="BE108" i="87"/>
  <c r="BD108" i="87"/>
  <c r="BC108" i="87"/>
  <c r="BB108" i="87"/>
  <c r="AU108" i="87"/>
  <c r="AT108" i="87"/>
  <c r="AS108" i="87"/>
  <c r="AR108" i="87"/>
  <c r="AQ108" i="87"/>
  <c r="AP108" i="87"/>
  <c r="AO108" i="87"/>
  <c r="AN108" i="87"/>
  <c r="AL108" i="87"/>
  <c r="AK108" i="87"/>
  <c r="AJ108" i="87"/>
  <c r="AI108" i="87"/>
  <c r="AH108" i="87"/>
  <c r="AG108" i="87"/>
  <c r="AF108" i="87"/>
  <c r="AE108" i="87"/>
  <c r="AD108" i="87"/>
  <c r="AC108" i="87"/>
  <c r="AB108" i="87"/>
  <c r="AA108" i="87"/>
  <c r="Z108" i="87"/>
  <c r="Y108" i="87"/>
  <c r="X108" i="87"/>
  <c r="BH106" i="87"/>
  <c r="BF106" i="87"/>
  <c r="BE106" i="87"/>
  <c r="BD106" i="87"/>
  <c r="BC106" i="87"/>
  <c r="BB106" i="87"/>
  <c r="AU106" i="87"/>
  <c r="AT106" i="87"/>
  <c r="AS106" i="87"/>
  <c r="AR106" i="87"/>
  <c r="AQ106" i="87"/>
  <c r="AP106" i="87"/>
  <c r="AO106" i="87"/>
  <c r="AN106" i="87"/>
  <c r="AL106" i="87"/>
  <c r="AK106" i="87"/>
  <c r="AJ106" i="87"/>
  <c r="AI106" i="87"/>
  <c r="AH106" i="87"/>
  <c r="AG106" i="87"/>
  <c r="AF106" i="87"/>
  <c r="AE106" i="87"/>
  <c r="AD106" i="87"/>
  <c r="AC106" i="87"/>
  <c r="AB106" i="87"/>
  <c r="AA106" i="87"/>
  <c r="Z106" i="87"/>
  <c r="Y106" i="87"/>
  <c r="X106" i="87"/>
  <c r="J105" i="87"/>
  <c r="I105" i="87"/>
  <c r="H105" i="87"/>
  <c r="G105" i="87"/>
  <c r="F105" i="87"/>
  <c r="E105" i="87"/>
  <c r="D105" i="87"/>
  <c r="D107" i="87" s="1"/>
  <c r="D109" i="87" s="1"/>
  <c r="C105" i="87"/>
  <c r="B105" i="87"/>
  <c r="V104" i="87"/>
  <c r="U104" i="87"/>
  <c r="T104" i="87"/>
  <c r="S104" i="87"/>
  <c r="R104" i="87"/>
  <c r="Q104" i="87"/>
  <c r="P104" i="87"/>
  <c r="O104" i="87"/>
  <c r="N104" i="87"/>
  <c r="M104" i="87"/>
  <c r="L104" i="87"/>
  <c r="K104" i="87"/>
  <c r="J104" i="87"/>
  <c r="I104" i="87"/>
  <c r="H104" i="87"/>
  <c r="AS104" i="87" s="1"/>
  <c r="G104" i="87"/>
  <c r="F104" i="87"/>
  <c r="E104" i="87"/>
  <c r="D104" i="87"/>
  <c r="AO104" i="87" s="1"/>
  <c r="C104" i="87"/>
  <c r="B104" i="87"/>
  <c r="BH103" i="87"/>
  <c r="BF103" i="87"/>
  <c r="BE103" i="87"/>
  <c r="BD103" i="87"/>
  <c r="BC103" i="87"/>
  <c r="BB103" i="87"/>
  <c r="AU103" i="87"/>
  <c r="AT103" i="87"/>
  <c r="AS103" i="87"/>
  <c r="AR103" i="87"/>
  <c r="AQ103" i="87"/>
  <c r="AP103" i="87"/>
  <c r="AO103" i="87"/>
  <c r="AN103" i="87"/>
  <c r="AL103" i="87"/>
  <c r="AK103" i="87"/>
  <c r="AJ103" i="87"/>
  <c r="AI103" i="87"/>
  <c r="AH103" i="87"/>
  <c r="AG103" i="87"/>
  <c r="AF103" i="87"/>
  <c r="AE103" i="87"/>
  <c r="AD103" i="87"/>
  <c r="AC103" i="87"/>
  <c r="AB103" i="87"/>
  <c r="AA103" i="87"/>
  <c r="Z103" i="87"/>
  <c r="Y103" i="87"/>
  <c r="X103" i="87"/>
  <c r="J102" i="87"/>
  <c r="I102" i="87"/>
  <c r="H102" i="87"/>
  <c r="G102" i="87"/>
  <c r="F102" i="87"/>
  <c r="E102" i="87"/>
  <c r="D102" i="87"/>
  <c r="C102" i="87"/>
  <c r="B102" i="87"/>
  <c r="BH101" i="87"/>
  <c r="BF101" i="87"/>
  <c r="BE101" i="87"/>
  <c r="BD101" i="87"/>
  <c r="BC101" i="87"/>
  <c r="BB101" i="87"/>
  <c r="AU101" i="87"/>
  <c r="AT101" i="87"/>
  <c r="AS101" i="87"/>
  <c r="AR101" i="87"/>
  <c r="AQ101" i="87"/>
  <c r="AP101" i="87"/>
  <c r="AO101" i="87"/>
  <c r="AN101" i="87"/>
  <c r="AL101" i="87"/>
  <c r="AK101" i="87"/>
  <c r="AJ101" i="87"/>
  <c r="AI101" i="87"/>
  <c r="AH101" i="87"/>
  <c r="AG101" i="87"/>
  <c r="AF101" i="87"/>
  <c r="AE101" i="87"/>
  <c r="AD101" i="87"/>
  <c r="AC101" i="87"/>
  <c r="AB101" i="87"/>
  <c r="AA101" i="87"/>
  <c r="Z101" i="87"/>
  <c r="Y101" i="87"/>
  <c r="X101" i="87"/>
  <c r="J100" i="87"/>
  <c r="I100" i="87"/>
  <c r="H100" i="87"/>
  <c r="G100" i="87"/>
  <c r="F100" i="87"/>
  <c r="E100" i="87"/>
  <c r="D100" i="87"/>
  <c r="C100" i="87"/>
  <c r="B100" i="87"/>
  <c r="BH99" i="87"/>
  <c r="BF99" i="87"/>
  <c r="BE99" i="87"/>
  <c r="BD99" i="87"/>
  <c r="BC99" i="87"/>
  <c r="BB99" i="87"/>
  <c r="AU99" i="87"/>
  <c r="AT99" i="87"/>
  <c r="AS99" i="87"/>
  <c r="AR99" i="87"/>
  <c r="AQ99" i="87"/>
  <c r="AP99" i="87"/>
  <c r="AO99" i="87"/>
  <c r="AN99" i="87"/>
  <c r="AL99" i="87"/>
  <c r="AK99" i="87"/>
  <c r="AJ99" i="87"/>
  <c r="AI99" i="87"/>
  <c r="AH99" i="87"/>
  <c r="AG99" i="87"/>
  <c r="AF99" i="87"/>
  <c r="AE99" i="87"/>
  <c r="AD99" i="87"/>
  <c r="AC99" i="87"/>
  <c r="AB99" i="87"/>
  <c r="AA99" i="87"/>
  <c r="Z99" i="87"/>
  <c r="Y99" i="87"/>
  <c r="X99" i="87"/>
  <c r="AU98" i="87"/>
  <c r="AT98" i="87"/>
  <c r="AS98" i="87"/>
  <c r="AR98" i="87"/>
  <c r="AQ98" i="87"/>
  <c r="AP98" i="87"/>
  <c r="AO98" i="87"/>
  <c r="AN98" i="87"/>
  <c r="AE98" i="87"/>
  <c r="AD98" i="87"/>
  <c r="AC98" i="87"/>
  <c r="AB98" i="87"/>
  <c r="AA98" i="87"/>
  <c r="Z98" i="87"/>
  <c r="Y98" i="87"/>
  <c r="X98" i="87"/>
  <c r="V98" i="87"/>
  <c r="V100" i="87" s="1"/>
  <c r="U98" i="87"/>
  <c r="U102" i="87" s="1"/>
  <c r="BH102" i="87" s="1"/>
  <c r="T98" i="87"/>
  <c r="T100" i="87" s="1"/>
  <c r="S98" i="87"/>
  <c r="R98" i="87"/>
  <c r="R102" i="87" s="1"/>
  <c r="Q98" i="87"/>
  <c r="Q102" i="87" s="1"/>
  <c r="P98" i="87"/>
  <c r="P102" i="87" s="1"/>
  <c r="O98" i="87"/>
  <c r="N98" i="87"/>
  <c r="M98" i="87"/>
  <c r="M102" i="87" s="1"/>
  <c r="L98" i="87"/>
  <c r="L102" i="87" s="1"/>
  <c r="K98" i="87"/>
  <c r="BH97" i="87"/>
  <c r="BF97" i="87"/>
  <c r="BE97" i="87"/>
  <c r="BD97" i="87"/>
  <c r="BC97" i="87"/>
  <c r="BB97" i="87"/>
  <c r="AU97" i="87"/>
  <c r="AT97" i="87"/>
  <c r="AS97" i="87"/>
  <c r="AR97" i="87"/>
  <c r="AQ97" i="87"/>
  <c r="AP97" i="87"/>
  <c r="AO97" i="87"/>
  <c r="AN97" i="87"/>
  <c r="AL97" i="87"/>
  <c r="AK97" i="87"/>
  <c r="AJ97" i="87"/>
  <c r="AI97" i="87"/>
  <c r="AH97" i="87"/>
  <c r="AG97" i="87"/>
  <c r="AF97" i="87"/>
  <c r="AE97" i="87"/>
  <c r="AD97" i="87"/>
  <c r="AC97" i="87"/>
  <c r="AB97" i="87"/>
  <c r="AA97" i="87"/>
  <c r="Z97" i="87"/>
  <c r="Y97" i="87"/>
  <c r="X97" i="87"/>
  <c r="V96" i="87"/>
  <c r="U96" i="87"/>
  <c r="T96" i="87"/>
  <c r="T156" i="87" s="1"/>
  <c r="S96" i="87"/>
  <c r="R96" i="87"/>
  <c r="Q96" i="87"/>
  <c r="P96" i="87"/>
  <c r="O96" i="87"/>
  <c r="N96" i="87"/>
  <c r="M96" i="87"/>
  <c r="L96" i="87"/>
  <c r="K96" i="87"/>
  <c r="J96" i="87"/>
  <c r="I96" i="87"/>
  <c r="H96" i="87"/>
  <c r="G96" i="87"/>
  <c r="F96" i="87"/>
  <c r="E96" i="87"/>
  <c r="D96" i="87"/>
  <c r="C96" i="87"/>
  <c r="B96" i="87"/>
  <c r="BH95" i="87"/>
  <c r="BF95" i="87"/>
  <c r="BE95" i="87"/>
  <c r="BD95" i="87"/>
  <c r="BC95" i="87"/>
  <c r="BB95" i="87"/>
  <c r="AU95" i="87"/>
  <c r="AT95" i="87"/>
  <c r="AS95" i="87"/>
  <c r="AR95" i="87"/>
  <c r="AQ95" i="87"/>
  <c r="AP95" i="87"/>
  <c r="AO95" i="87"/>
  <c r="AN95" i="87"/>
  <c r="AL95" i="87"/>
  <c r="AK95" i="87"/>
  <c r="AJ95" i="87"/>
  <c r="AI95" i="87"/>
  <c r="AH95" i="87"/>
  <c r="AG95" i="87"/>
  <c r="AF95" i="87"/>
  <c r="AE95" i="87"/>
  <c r="AD95" i="87"/>
  <c r="AC95" i="87"/>
  <c r="AB95" i="87"/>
  <c r="AA95" i="87"/>
  <c r="Z95" i="87"/>
  <c r="Y95" i="87"/>
  <c r="X95" i="87"/>
  <c r="BH94" i="87"/>
  <c r="BF94" i="87"/>
  <c r="BE94" i="87"/>
  <c r="BD94" i="87"/>
  <c r="BC94" i="87"/>
  <c r="BB94" i="87"/>
  <c r="AU94" i="87"/>
  <c r="AT94" i="87"/>
  <c r="AS94" i="87"/>
  <c r="AR94" i="87"/>
  <c r="AQ94" i="87"/>
  <c r="AP94" i="87"/>
  <c r="AO94" i="87"/>
  <c r="AN94" i="87"/>
  <c r="AL94" i="87"/>
  <c r="AK94" i="87"/>
  <c r="AJ94" i="87"/>
  <c r="AI94" i="87"/>
  <c r="AH94" i="87"/>
  <c r="AG94" i="87"/>
  <c r="AF94" i="87"/>
  <c r="AE94" i="87"/>
  <c r="AD94" i="87"/>
  <c r="AC94" i="87"/>
  <c r="AB94" i="87"/>
  <c r="AA94" i="87"/>
  <c r="Z94" i="87"/>
  <c r="Y94" i="87"/>
  <c r="X94" i="87"/>
  <c r="U87" i="87"/>
  <c r="T87" i="87"/>
  <c r="S87" i="87"/>
  <c r="R87" i="87"/>
  <c r="Q87" i="87"/>
  <c r="P87" i="87"/>
  <c r="O87" i="87"/>
  <c r="N87" i="87"/>
  <c r="M87" i="87"/>
  <c r="L87" i="87"/>
  <c r="K87" i="87"/>
  <c r="J87" i="87"/>
  <c r="I87" i="87"/>
  <c r="H87" i="87"/>
  <c r="G87" i="87"/>
  <c r="F87" i="87"/>
  <c r="E87" i="87"/>
  <c r="D87" i="87"/>
  <c r="C87" i="87"/>
  <c r="B87" i="87"/>
  <c r="U85" i="87"/>
  <c r="T85" i="87"/>
  <c r="S85" i="87"/>
  <c r="R85" i="87"/>
  <c r="Q85" i="87"/>
  <c r="P85" i="87"/>
  <c r="O85" i="87"/>
  <c r="N85" i="87"/>
  <c r="M85" i="87"/>
  <c r="L85" i="87"/>
  <c r="K85" i="87"/>
  <c r="J85" i="87"/>
  <c r="I85" i="87"/>
  <c r="H85" i="87"/>
  <c r="G85" i="87"/>
  <c r="F85" i="87"/>
  <c r="E85" i="87"/>
  <c r="D85" i="87"/>
  <c r="C85" i="87"/>
  <c r="B85" i="87"/>
  <c r="U83" i="87"/>
  <c r="T83" i="87"/>
  <c r="S83" i="87"/>
  <c r="S88" i="87" s="1"/>
  <c r="R83" i="87"/>
  <c r="Q83" i="87"/>
  <c r="Q88" i="87" s="1"/>
  <c r="P83" i="87"/>
  <c r="O83" i="87"/>
  <c r="O88" i="87" s="1"/>
  <c r="N83" i="87"/>
  <c r="M83" i="87"/>
  <c r="L83" i="87"/>
  <c r="K83" i="87"/>
  <c r="J83" i="87"/>
  <c r="I83" i="87"/>
  <c r="H83" i="87"/>
  <c r="G83" i="87"/>
  <c r="F83" i="87"/>
  <c r="E83" i="87"/>
  <c r="D83" i="87"/>
  <c r="C83" i="87"/>
  <c r="C88" i="87" s="1"/>
  <c r="B83" i="87"/>
  <c r="U80" i="87"/>
  <c r="T80" i="87"/>
  <c r="S80" i="87"/>
  <c r="R80" i="87"/>
  <c r="Q80" i="87"/>
  <c r="P80" i="87"/>
  <c r="O80" i="87"/>
  <c r="N80" i="87"/>
  <c r="M80" i="87"/>
  <c r="L80" i="87"/>
  <c r="K80" i="87"/>
  <c r="J80" i="87"/>
  <c r="I80" i="87"/>
  <c r="H80" i="87"/>
  <c r="G80" i="87"/>
  <c r="F80" i="87"/>
  <c r="E80" i="87"/>
  <c r="D80" i="87"/>
  <c r="C80" i="87"/>
  <c r="B80" i="87"/>
  <c r="V78" i="87"/>
  <c r="U78" i="87"/>
  <c r="T78" i="87"/>
  <c r="S78" i="87"/>
  <c r="R78" i="87"/>
  <c r="Q78" i="87"/>
  <c r="P78" i="87"/>
  <c r="O78" i="87"/>
  <c r="N78" i="87"/>
  <c r="M78" i="87"/>
  <c r="L78" i="87"/>
  <c r="K78" i="87"/>
  <c r="J78" i="87"/>
  <c r="I78" i="87"/>
  <c r="H78" i="87"/>
  <c r="G78" i="87"/>
  <c r="F78" i="87"/>
  <c r="E78" i="87"/>
  <c r="D78" i="87"/>
  <c r="C78" i="87"/>
  <c r="B78" i="87"/>
  <c r="V76" i="87"/>
  <c r="U76" i="87"/>
  <c r="T76" i="87"/>
  <c r="S76" i="87"/>
  <c r="R76" i="87"/>
  <c r="Q76" i="87"/>
  <c r="P76" i="87"/>
  <c r="O76" i="87"/>
  <c r="N76" i="87"/>
  <c r="M76" i="87"/>
  <c r="L76" i="87"/>
  <c r="K76" i="87"/>
  <c r="J76" i="87"/>
  <c r="I76" i="87"/>
  <c r="H76" i="87"/>
  <c r="G76" i="87"/>
  <c r="F76" i="87"/>
  <c r="E76" i="87"/>
  <c r="D76" i="87"/>
  <c r="C76" i="87"/>
  <c r="B76" i="87"/>
  <c r="V73" i="87"/>
  <c r="U73" i="87"/>
  <c r="T73" i="87"/>
  <c r="S73" i="87"/>
  <c r="R73" i="87"/>
  <c r="Q73" i="87"/>
  <c r="P73" i="87"/>
  <c r="O73" i="87"/>
  <c r="N73" i="87"/>
  <c r="M73" i="87"/>
  <c r="L73" i="87"/>
  <c r="K73" i="87"/>
  <c r="J73" i="87"/>
  <c r="I73" i="87"/>
  <c r="H73" i="87"/>
  <c r="G73" i="87"/>
  <c r="F73" i="87"/>
  <c r="E73" i="87"/>
  <c r="D73" i="87"/>
  <c r="C73" i="87"/>
  <c r="B73" i="87"/>
  <c r="V71" i="87"/>
  <c r="U71" i="87"/>
  <c r="T71" i="87"/>
  <c r="S71" i="87"/>
  <c r="R71" i="87"/>
  <c r="Q71" i="87"/>
  <c r="P71" i="87"/>
  <c r="O71" i="87"/>
  <c r="N71" i="87"/>
  <c r="M71" i="87"/>
  <c r="L71" i="87"/>
  <c r="K71" i="87"/>
  <c r="J71" i="87"/>
  <c r="I71" i="87"/>
  <c r="H71" i="87"/>
  <c r="G71" i="87"/>
  <c r="F71" i="87"/>
  <c r="E71" i="87"/>
  <c r="D71" i="87"/>
  <c r="C71" i="87"/>
  <c r="B71" i="87"/>
  <c r="V69" i="87"/>
  <c r="U69" i="87"/>
  <c r="T69" i="87"/>
  <c r="S69" i="87"/>
  <c r="R69" i="87"/>
  <c r="Q69" i="87"/>
  <c r="P69" i="87"/>
  <c r="O69" i="87"/>
  <c r="N69" i="87"/>
  <c r="M69" i="87"/>
  <c r="L69" i="87"/>
  <c r="K69" i="87"/>
  <c r="J69" i="87"/>
  <c r="I69" i="87"/>
  <c r="H69" i="87"/>
  <c r="G69" i="87"/>
  <c r="F69" i="87"/>
  <c r="E69" i="87"/>
  <c r="D69" i="87"/>
  <c r="C69" i="87"/>
  <c r="B69" i="87"/>
  <c r="V67" i="87"/>
  <c r="U67" i="87"/>
  <c r="T67" i="87"/>
  <c r="S67" i="87"/>
  <c r="R67" i="87"/>
  <c r="Q67" i="87"/>
  <c r="P67" i="87"/>
  <c r="O67" i="87"/>
  <c r="N67" i="87"/>
  <c r="M67" i="87"/>
  <c r="L67" i="87"/>
  <c r="K67" i="87"/>
  <c r="J67" i="87"/>
  <c r="I67" i="87"/>
  <c r="H67" i="87"/>
  <c r="G67" i="87"/>
  <c r="F67" i="87"/>
  <c r="E67" i="87"/>
  <c r="D67" i="87"/>
  <c r="C67" i="87"/>
  <c r="B67" i="87"/>
  <c r="V65" i="87"/>
  <c r="U65" i="87"/>
  <c r="T65" i="87"/>
  <c r="S65" i="87"/>
  <c r="R65" i="87"/>
  <c r="Q65" i="87"/>
  <c r="P65" i="87"/>
  <c r="O65" i="87"/>
  <c r="N65" i="87"/>
  <c r="M65" i="87"/>
  <c r="L65" i="87"/>
  <c r="K65" i="87"/>
  <c r="J65" i="87"/>
  <c r="I65" i="87"/>
  <c r="H65" i="87"/>
  <c r="G65" i="87"/>
  <c r="F65" i="87"/>
  <c r="E65" i="87"/>
  <c r="D65" i="87"/>
  <c r="C65" i="87"/>
  <c r="B65" i="87"/>
  <c r="V64" i="87"/>
  <c r="U64" i="87"/>
  <c r="T64" i="87"/>
  <c r="S64" i="87"/>
  <c r="R64" i="87"/>
  <c r="Q64" i="87"/>
  <c r="P64" i="87"/>
  <c r="O64" i="87"/>
  <c r="N64" i="87"/>
  <c r="M64" i="87"/>
  <c r="L64" i="87"/>
  <c r="K64" i="87"/>
  <c r="J64" i="87"/>
  <c r="I64" i="87"/>
  <c r="H64" i="87"/>
  <c r="G64" i="87"/>
  <c r="F64" i="87"/>
  <c r="E64" i="87"/>
  <c r="D64" i="87"/>
  <c r="C64" i="87"/>
  <c r="B64" i="87"/>
  <c r="U58" i="87"/>
  <c r="T58" i="87"/>
  <c r="S58" i="87"/>
  <c r="R58" i="87"/>
  <c r="Q58" i="87"/>
  <c r="P58" i="87"/>
  <c r="O58" i="87"/>
  <c r="N58" i="87"/>
  <c r="M58" i="87"/>
  <c r="L58" i="87"/>
  <c r="K58" i="87"/>
  <c r="J58" i="87"/>
  <c r="I58" i="87"/>
  <c r="H58" i="87"/>
  <c r="G58" i="87"/>
  <c r="F58" i="87"/>
  <c r="E58" i="87"/>
  <c r="D58" i="87"/>
  <c r="C58" i="87"/>
  <c r="B58" i="87"/>
  <c r="BE57" i="87"/>
  <c r="BD57" i="87"/>
  <c r="BC57" i="87"/>
  <c r="BB57" i="87"/>
  <c r="AL57" i="87"/>
  <c r="AK57" i="87"/>
  <c r="AJ57" i="87"/>
  <c r="AI57" i="87"/>
  <c r="AH57" i="87"/>
  <c r="AG57" i="87"/>
  <c r="AF57" i="87"/>
  <c r="AE57" i="87"/>
  <c r="AD57" i="87"/>
  <c r="AC57" i="87"/>
  <c r="AB57" i="87"/>
  <c r="AA57" i="87"/>
  <c r="Z57" i="87"/>
  <c r="Y57" i="87"/>
  <c r="X57" i="87"/>
  <c r="BE55" i="87"/>
  <c r="BD55" i="87"/>
  <c r="BC55" i="87"/>
  <c r="BB55" i="87"/>
  <c r="AL55" i="87"/>
  <c r="AK55" i="87"/>
  <c r="AJ55" i="87"/>
  <c r="AI55" i="87"/>
  <c r="AH55" i="87"/>
  <c r="AG55" i="87"/>
  <c r="AF55" i="87"/>
  <c r="AE55" i="87"/>
  <c r="AD55" i="87"/>
  <c r="AC55" i="87"/>
  <c r="AB55" i="87"/>
  <c r="AA55" i="87"/>
  <c r="Z55" i="87"/>
  <c r="Y55" i="87"/>
  <c r="X55" i="87"/>
  <c r="BE53" i="87"/>
  <c r="BD53" i="87"/>
  <c r="BC53" i="87"/>
  <c r="BB53" i="87"/>
  <c r="AL53" i="87"/>
  <c r="AK53" i="87"/>
  <c r="AJ53" i="87"/>
  <c r="AI53" i="87"/>
  <c r="AH53" i="87"/>
  <c r="AG53" i="87"/>
  <c r="AF53" i="87"/>
  <c r="AE53" i="87"/>
  <c r="AD53" i="87"/>
  <c r="AC53" i="87"/>
  <c r="AB53" i="87"/>
  <c r="AA53" i="87"/>
  <c r="Z53" i="87"/>
  <c r="Y53" i="87"/>
  <c r="X53" i="87"/>
  <c r="U51" i="87"/>
  <c r="T51" i="87"/>
  <c r="S51" i="87"/>
  <c r="R51" i="87"/>
  <c r="Q51" i="87"/>
  <c r="P51" i="87"/>
  <c r="O51" i="87"/>
  <c r="N51" i="87"/>
  <c r="M51" i="87"/>
  <c r="L51" i="87"/>
  <c r="K51" i="87"/>
  <c r="J51" i="87"/>
  <c r="I51" i="87"/>
  <c r="H51" i="87"/>
  <c r="G51" i="87"/>
  <c r="F51" i="87"/>
  <c r="E51" i="87"/>
  <c r="D51" i="87"/>
  <c r="C51" i="87"/>
  <c r="B51" i="87"/>
  <c r="BE50" i="87"/>
  <c r="BD50" i="87"/>
  <c r="BC50" i="87"/>
  <c r="BB50" i="87"/>
  <c r="AL50" i="87"/>
  <c r="AK50" i="87"/>
  <c r="AJ50" i="87"/>
  <c r="AI50" i="87"/>
  <c r="AH50" i="87"/>
  <c r="AG50" i="87"/>
  <c r="AF50" i="87"/>
  <c r="AE50" i="87"/>
  <c r="AD50" i="87"/>
  <c r="AC50" i="87"/>
  <c r="AB50" i="87"/>
  <c r="AA50" i="87"/>
  <c r="Z50" i="87"/>
  <c r="Y50" i="87"/>
  <c r="X50" i="87"/>
  <c r="BF48" i="87"/>
  <c r="BE48" i="87"/>
  <c r="BD48" i="87"/>
  <c r="BC48" i="87"/>
  <c r="BB48" i="87"/>
  <c r="AL48" i="87"/>
  <c r="AK48" i="87"/>
  <c r="AJ48" i="87"/>
  <c r="AI48" i="87"/>
  <c r="AH48" i="87"/>
  <c r="AG48" i="87"/>
  <c r="AF48" i="87"/>
  <c r="AE48" i="87"/>
  <c r="AD48" i="87"/>
  <c r="AC48" i="87"/>
  <c r="AB48" i="87"/>
  <c r="AA48" i="87"/>
  <c r="Z48" i="87"/>
  <c r="Y48" i="87"/>
  <c r="X48" i="87"/>
  <c r="BF46" i="87"/>
  <c r="BE46" i="87"/>
  <c r="BD46" i="87"/>
  <c r="BC46" i="87"/>
  <c r="BB46" i="87"/>
  <c r="AL46" i="87"/>
  <c r="AK46" i="87"/>
  <c r="AJ46" i="87"/>
  <c r="AI46" i="87"/>
  <c r="AH46" i="87"/>
  <c r="AG46" i="87"/>
  <c r="AF46" i="87"/>
  <c r="AE46" i="87"/>
  <c r="AD46" i="87"/>
  <c r="AC46" i="87"/>
  <c r="AB46" i="87"/>
  <c r="AA46" i="87"/>
  <c r="Z46" i="87"/>
  <c r="Y46" i="87"/>
  <c r="X46" i="87"/>
  <c r="V44" i="87"/>
  <c r="U44" i="87"/>
  <c r="T44" i="87"/>
  <c r="S44" i="87"/>
  <c r="R44" i="87"/>
  <c r="Q44" i="87"/>
  <c r="P44" i="87"/>
  <c r="O44" i="87"/>
  <c r="N44" i="87"/>
  <c r="M44" i="87"/>
  <c r="L44" i="87"/>
  <c r="K44" i="87"/>
  <c r="J44" i="87"/>
  <c r="I44" i="87"/>
  <c r="H44" i="87"/>
  <c r="G44" i="87"/>
  <c r="F44" i="87"/>
  <c r="E44" i="87"/>
  <c r="D44" i="87"/>
  <c r="C44" i="87"/>
  <c r="B44" i="87"/>
  <c r="BF43" i="87"/>
  <c r="BE43" i="87"/>
  <c r="BD43" i="87"/>
  <c r="BC43" i="87"/>
  <c r="BB43" i="87"/>
  <c r="AL43" i="87"/>
  <c r="AK43" i="87"/>
  <c r="AJ43" i="87"/>
  <c r="AI43" i="87"/>
  <c r="AH43" i="87"/>
  <c r="AG43" i="87"/>
  <c r="AF43" i="87"/>
  <c r="AE43" i="87"/>
  <c r="AD43" i="87"/>
  <c r="AC43" i="87"/>
  <c r="AB43" i="87"/>
  <c r="AA43" i="87"/>
  <c r="Z43" i="87"/>
  <c r="Y43" i="87"/>
  <c r="X43" i="87"/>
  <c r="BF41" i="87"/>
  <c r="BE41" i="87"/>
  <c r="BD41" i="87"/>
  <c r="BC41" i="87"/>
  <c r="BB41" i="87"/>
  <c r="AL41" i="87"/>
  <c r="AK41" i="87"/>
  <c r="AJ41" i="87"/>
  <c r="AI41" i="87"/>
  <c r="AH41" i="87"/>
  <c r="AG41" i="87"/>
  <c r="AF41" i="87"/>
  <c r="AE41" i="87"/>
  <c r="AD41" i="87"/>
  <c r="AC41" i="87"/>
  <c r="AB41" i="87"/>
  <c r="AA41" i="87"/>
  <c r="Z41" i="87"/>
  <c r="Y41" i="87"/>
  <c r="X41" i="87"/>
  <c r="BF39" i="87"/>
  <c r="BE39" i="87"/>
  <c r="BD39" i="87"/>
  <c r="BC39" i="87"/>
  <c r="BB39" i="87"/>
  <c r="AL39" i="87"/>
  <c r="AK39" i="87"/>
  <c r="AJ39" i="87"/>
  <c r="AI39" i="87"/>
  <c r="AH39" i="87"/>
  <c r="AG39" i="87"/>
  <c r="AF39" i="87"/>
  <c r="AE39" i="87"/>
  <c r="AD39" i="87"/>
  <c r="AC39" i="87"/>
  <c r="AB39" i="87"/>
  <c r="AA39" i="87"/>
  <c r="Z39" i="87"/>
  <c r="Y39" i="87"/>
  <c r="X39" i="87"/>
  <c r="V38" i="87"/>
  <c r="V45" i="87" s="1"/>
  <c r="V52" i="87" s="1"/>
  <c r="U38" i="87"/>
  <c r="U40" i="87" s="1"/>
  <c r="T38" i="87"/>
  <c r="T45" i="87" s="1"/>
  <c r="S38" i="87"/>
  <c r="S40" i="87" s="1"/>
  <c r="R38" i="87"/>
  <c r="R42" i="87" s="1"/>
  <c r="Q38" i="87"/>
  <c r="Q42" i="87" s="1"/>
  <c r="P38" i="87"/>
  <c r="P40" i="87" s="1"/>
  <c r="O38" i="87"/>
  <c r="N38" i="87"/>
  <c r="N45" i="87" s="1"/>
  <c r="M38" i="87"/>
  <c r="L38" i="87"/>
  <c r="L45" i="87" s="1"/>
  <c r="K38" i="87"/>
  <c r="K45" i="87" s="1"/>
  <c r="J38" i="87"/>
  <c r="J45" i="87" s="1"/>
  <c r="I38" i="87"/>
  <c r="H38" i="87"/>
  <c r="H45" i="87" s="1"/>
  <c r="G38" i="87"/>
  <c r="F38" i="87"/>
  <c r="F45" i="87" s="1"/>
  <c r="E38" i="87"/>
  <c r="E40" i="87" s="1"/>
  <c r="D38" i="87"/>
  <c r="D45" i="87" s="1"/>
  <c r="C38" i="87"/>
  <c r="C45" i="87" s="1"/>
  <c r="B38" i="87"/>
  <c r="B45" i="87" s="1"/>
  <c r="BF37" i="87"/>
  <c r="BE37" i="87"/>
  <c r="BD37" i="87"/>
  <c r="BC37" i="87"/>
  <c r="BB37" i="87"/>
  <c r="AL37" i="87"/>
  <c r="AK37" i="87"/>
  <c r="AJ37" i="87"/>
  <c r="AI37" i="87"/>
  <c r="AH37" i="87"/>
  <c r="AG37" i="87"/>
  <c r="AF37" i="87"/>
  <c r="AE37" i="87"/>
  <c r="AD37" i="87"/>
  <c r="AC37" i="87"/>
  <c r="AB37" i="87"/>
  <c r="AA37" i="87"/>
  <c r="Z37" i="87"/>
  <c r="Y37" i="87"/>
  <c r="X37" i="87"/>
  <c r="V36" i="87"/>
  <c r="U36" i="87"/>
  <c r="T36" i="87"/>
  <c r="S36" i="87"/>
  <c r="R36" i="87"/>
  <c r="Q36" i="87"/>
  <c r="P36" i="87"/>
  <c r="O36" i="87"/>
  <c r="N36" i="87"/>
  <c r="M36" i="87"/>
  <c r="L36" i="87"/>
  <c r="K36" i="87"/>
  <c r="J36" i="87"/>
  <c r="I36" i="87"/>
  <c r="H36" i="87"/>
  <c r="G36" i="87"/>
  <c r="F36" i="87"/>
  <c r="E36" i="87"/>
  <c r="D36" i="87"/>
  <c r="C36" i="87"/>
  <c r="B36" i="87"/>
  <c r="BF35" i="87"/>
  <c r="BE35" i="87"/>
  <c r="BD35" i="87"/>
  <c r="BC35" i="87"/>
  <c r="BB35" i="87"/>
  <c r="AL35" i="87"/>
  <c r="AK35" i="87"/>
  <c r="AJ35" i="87"/>
  <c r="AI35" i="87"/>
  <c r="AH35" i="87"/>
  <c r="AG35" i="87"/>
  <c r="AF35" i="87"/>
  <c r="AE35" i="87"/>
  <c r="AD35" i="87"/>
  <c r="AC35" i="87"/>
  <c r="AB35" i="87"/>
  <c r="AA35" i="87"/>
  <c r="Z35" i="87"/>
  <c r="Y35" i="87"/>
  <c r="X35" i="87"/>
  <c r="BF34" i="87"/>
  <c r="BE34" i="87"/>
  <c r="BD34" i="87"/>
  <c r="BC34" i="87"/>
  <c r="BB34" i="87"/>
  <c r="AL34" i="87"/>
  <c r="AK34" i="87"/>
  <c r="AJ34" i="87"/>
  <c r="AI34" i="87"/>
  <c r="AH34" i="87"/>
  <c r="AG34" i="87"/>
  <c r="AF34" i="87"/>
  <c r="AE34" i="87"/>
  <c r="AD34" i="87"/>
  <c r="AC34" i="87"/>
  <c r="AB34" i="87"/>
  <c r="AA34" i="87"/>
  <c r="Z34" i="87"/>
  <c r="Y34" i="87"/>
  <c r="X34" i="87"/>
  <c r="T28" i="87"/>
  <c r="BE28" i="87" s="1"/>
  <c r="S28" i="87"/>
  <c r="R28" i="87"/>
  <c r="Q28" i="87"/>
  <c r="P28" i="87"/>
  <c r="O28" i="87"/>
  <c r="N28" i="87"/>
  <c r="M28" i="87"/>
  <c r="L28" i="87"/>
  <c r="K28" i="87"/>
  <c r="J28" i="87"/>
  <c r="I28" i="87"/>
  <c r="H28" i="87"/>
  <c r="G28" i="87"/>
  <c r="F28" i="87"/>
  <c r="E28" i="87"/>
  <c r="D28" i="87"/>
  <c r="C28" i="87"/>
  <c r="B28" i="87"/>
  <c r="BH27" i="87"/>
  <c r="BE27" i="87"/>
  <c r="BD27" i="87"/>
  <c r="BC27" i="87"/>
  <c r="BB27" i="87"/>
  <c r="AL27" i="87"/>
  <c r="AK27" i="87"/>
  <c r="AJ27" i="87"/>
  <c r="AI27" i="87"/>
  <c r="AH27" i="87"/>
  <c r="AG27" i="87"/>
  <c r="AF27" i="87"/>
  <c r="AE27" i="87"/>
  <c r="AD27" i="87"/>
  <c r="AC27" i="87"/>
  <c r="AB27" i="87"/>
  <c r="AA27" i="87"/>
  <c r="Z27" i="87"/>
  <c r="Y27" i="87"/>
  <c r="X27" i="87"/>
  <c r="BH25" i="87"/>
  <c r="BE25" i="87"/>
  <c r="BD25" i="87"/>
  <c r="BC25" i="87"/>
  <c r="BB25" i="87"/>
  <c r="AL25" i="87"/>
  <c r="AK25" i="87"/>
  <c r="AJ25" i="87"/>
  <c r="AI25" i="87"/>
  <c r="AH25" i="87"/>
  <c r="AG25" i="87"/>
  <c r="AF25" i="87"/>
  <c r="AE25" i="87"/>
  <c r="AD25" i="87"/>
  <c r="AC25" i="87"/>
  <c r="AB25" i="87"/>
  <c r="AA25" i="87"/>
  <c r="Z25" i="87"/>
  <c r="Y25" i="87"/>
  <c r="X25" i="87"/>
  <c r="BH23" i="87"/>
  <c r="BE23" i="87"/>
  <c r="BD23" i="87"/>
  <c r="BC23" i="87"/>
  <c r="BB23" i="87"/>
  <c r="AL23" i="87"/>
  <c r="AK23" i="87"/>
  <c r="AJ23" i="87"/>
  <c r="AI23" i="87"/>
  <c r="AH23" i="87"/>
  <c r="AG23" i="87"/>
  <c r="AF23" i="87"/>
  <c r="AE23" i="87"/>
  <c r="AD23" i="87"/>
  <c r="AC23" i="87"/>
  <c r="AB23" i="87"/>
  <c r="AA23" i="87"/>
  <c r="Z23" i="87"/>
  <c r="Y23" i="87"/>
  <c r="X23" i="87"/>
  <c r="T21" i="87"/>
  <c r="BE21" i="87" s="1"/>
  <c r="S21" i="87"/>
  <c r="R21" i="87"/>
  <c r="Q21" i="87"/>
  <c r="P21" i="87"/>
  <c r="O21" i="87"/>
  <c r="N21" i="87"/>
  <c r="M21" i="87"/>
  <c r="L21" i="87"/>
  <c r="K21" i="87"/>
  <c r="J21" i="87"/>
  <c r="I21" i="87"/>
  <c r="H21" i="87"/>
  <c r="G21" i="87"/>
  <c r="F21" i="87"/>
  <c r="E21" i="87"/>
  <c r="D21" i="87"/>
  <c r="C21" i="87"/>
  <c r="B21" i="87"/>
  <c r="BH20" i="87"/>
  <c r="BE20" i="87"/>
  <c r="BD20" i="87"/>
  <c r="BC20" i="87"/>
  <c r="BB20" i="87"/>
  <c r="AL20" i="87"/>
  <c r="AK20" i="87"/>
  <c r="AJ20" i="87"/>
  <c r="AI20" i="87"/>
  <c r="AH20" i="87"/>
  <c r="AG20" i="87"/>
  <c r="AF20" i="87"/>
  <c r="AE20" i="87"/>
  <c r="AD20" i="87"/>
  <c r="AC20" i="87"/>
  <c r="AB20" i="87"/>
  <c r="AA20" i="87"/>
  <c r="Z20" i="87"/>
  <c r="Y20" i="87"/>
  <c r="X20" i="87"/>
  <c r="BK18" i="87"/>
  <c r="BJ18" i="87"/>
  <c r="BH18" i="87"/>
  <c r="BF18" i="87"/>
  <c r="BE18" i="87"/>
  <c r="BD18" i="87"/>
  <c r="BC18" i="87"/>
  <c r="BB18" i="87"/>
  <c r="AL18" i="87"/>
  <c r="AK18" i="87"/>
  <c r="AJ18" i="87"/>
  <c r="AI18" i="87"/>
  <c r="AH18" i="87"/>
  <c r="AG18" i="87"/>
  <c r="AF18" i="87"/>
  <c r="AE18" i="87"/>
  <c r="AD18" i="87"/>
  <c r="AC18" i="87"/>
  <c r="AB18" i="87"/>
  <c r="AA18" i="87"/>
  <c r="Z18" i="87"/>
  <c r="Y18" i="87"/>
  <c r="X18" i="87"/>
  <c r="BH16" i="87"/>
  <c r="BF16" i="87"/>
  <c r="BE16" i="87"/>
  <c r="BD16" i="87"/>
  <c r="BC16" i="87"/>
  <c r="BB16" i="87"/>
  <c r="AL16" i="87"/>
  <c r="AK16" i="87"/>
  <c r="AJ16" i="87"/>
  <c r="AI16" i="87"/>
  <c r="AH16" i="87"/>
  <c r="AG16" i="87"/>
  <c r="AF16" i="87"/>
  <c r="AE16" i="87"/>
  <c r="AD16" i="87"/>
  <c r="AC16" i="87"/>
  <c r="AB16" i="87"/>
  <c r="AA16" i="87"/>
  <c r="Z16" i="87"/>
  <c r="Y16" i="87"/>
  <c r="X16" i="87"/>
  <c r="V14" i="87"/>
  <c r="U14" i="87"/>
  <c r="T14" i="87"/>
  <c r="S14" i="87"/>
  <c r="R14" i="87"/>
  <c r="Q14" i="87"/>
  <c r="P14" i="87"/>
  <c r="O14" i="87"/>
  <c r="N14" i="87"/>
  <c r="M14" i="87"/>
  <c r="L14" i="87"/>
  <c r="K14" i="87"/>
  <c r="J14" i="87"/>
  <c r="I14" i="87"/>
  <c r="H14" i="87"/>
  <c r="G14" i="87"/>
  <c r="F14" i="87"/>
  <c r="E14" i="87"/>
  <c r="D14" i="87"/>
  <c r="C14" i="87"/>
  <c r="B14" i="87"/>
  <c r="BH13" i="87"/>
  <c r="BF13" i="87"/>
  <c r="BE13" i="87"/>
  <c r="BD13" i="87"/>
  <c r="BC13" i="87"/>
  <c r="BB13" i="87"/>
  <c r="AL13" i="87"/>
  <c r="AK13" i="87"/>
  <c r="AJ13" i="87"/>
  <c r="AI13" i="87"/>
  <c r="AH13" i="87"/>
  <c r="AG13" i="87"/>
  <c r="AF13" i="87"/>
  <c r="AE13" i="87"/>
  <c r="AD13" i="87"/>
  <c r="AC13" i="87"/>
  <c r="AB13" i="87"/>
  <c r="AA13" i="87"/>
  <c r="Z13" i="87"/>
  <c r="Y13" i="87"/>
  <c r="X13" i="87"/>
  <c r="BH11" i="87"/>
  <c r="BF11" i="87"/>
  <c r="BE11" i="87"/>
  <c r="BD11" i="87"/>
  <c r="BC11" i="87"/>
  <c r="BB11" i="87"/>
  <c r="AL11" i="87"/>
  <c r="AK11" i="87"/>
  <c r="AJ11" i="87"/>
  <c r="AI11" i="87"/>
  <c r="AH11" i="87"/>
  <c r="AG11" i="87"/>
  <c r="AF11" i="87"/>
  <c r="AE11" i="87"/>
  <c r="AD11" i="87"/>
  <c r="AC11" i="87"/>
  <c r="AB11" i="87"/>
  <c r="AA11" i="87"/>
  <c r="Z11" i="87"/>
  <c r="Y11" i="87"/>
  <c r="X11" i="87"/>
  <c r="BH9" i="87"/>
  <c r="BF9" i="87"/>
  <c r="BE9" i="87"/>
  <c r="BD9" i="87"/>
  <c r="BC9" i="87"/>
  <c r="BB9" i="87"/>
  <c r="AL9" i="87"/>
  <c r="AK9" i="87"/>
  <c r="AJ9" i="87"/>
  <c r="AI9" i="87"/>
  <c r="AH9" i="87"/>
  <c r="AG9" i="87"/>
  <c r="AF9" i="87"/>
  <c r="AE9" i="87"/>
  <c r="AD9" i="87"/>
  <c r="AC9" i="87"/>
  <c r="AB9" i="87"/>
  <c r="AA9" i="87"/>
  <c r="Z9" i="87"/>
  <c r="Y9" i="87"/>
  <c r="X9" i="87"/>
  <c r="V8" i="87"/>
  <c r="V12" i="87" s="1"/>
  <c r="U8" i="87"/>
  <c r="U12" i="87" s="1"/>
  <c r="T8" i="87"/>
  <c r="T12" i="87" s="1"/>
  <c r="S8" i="87"/>
  <c r="S12" i="87" s="1"/>
  <c r="R8" i="87"/>
  <c r="R15" i="87" s="1"/>
  <c r="Q8" i="87"/>
  <c r="Q10" i="87" s="1"/>
  <c r="P8" i="87"/>
  <c r="P12" i="87" s="1"/>
  <c r="O8" i="87"/>
  <c r="O12" i="87" s="1"/>
  <c r="N8" i="87"/>
  <c r="N12" i="87" s="1"/>
  <c r="M8" i="87"/>
  <c r="M12" i="87" s="1"/>
  <c r="L8" i="87"/>
  <c r="L15" i="87" s="1"/>
  <c r="K8" i="87"/>
  <c r="K12" i="87" s="1"/>
  <c r="J8" i="87"/>
  <c r="I8" i="87"/>
  <c r="I12" i="87" s="1"/>
  <c r="H8" i="87"/>
  <c r="H12" i="87" s="1"/>
  <c r="G8" i="87"/>
  <c r="G12" i="87" s="1"/>
  <c r="F8" i="87"/>
  <c r="F12" i="87" s="1"/>
  <c r="E8" i="87"/>
  <c r="E10" i="87" s="1"/>
  <c r="D8" i="87"/>
  <c r="D15" i="87" s="1"/>
  <c r="C8" i="87"/>
  <c r="C12" i="87" s="1"/>
  <c r="B8" i="87"/>
  <c r="B15" i="87" s="1"/>
  <c r="BH7" i="87"/>
  <c r="BF7" i="87"/>
  <c r="BE7" i="87"/>
  <c r="BD7" i="87"/>
  <c r="BC7" i="87"/>
  <c r="BB7" i="87"/>
  <c r="AL7" i="87"/>
  <c r="AK7" i="87"/>
  <c r="AJ7" i="87"/>
  <c r="AI7" i="87"/>
  <c r="AH7" i="87"/>
  <c r="AG7" i="87"/>
  <c r="AF7" i="87"/>
  <c r="AE7" i="87"/>
  <c r="AD7" i="87"/>
  <c r="AC7" i="87"/>
  <c r="AB7" i="87"/>
  <c r="AA7" i="87"/>
  <c r="Z7" i="87"/>
  <c r="Y7" i="87"/>
  <c r="X7" i="87"/>
  <c r="V6" i="87"/>
  <c r="U6" i="87"/>
  <c r="T6" i="87"/>
  <c r="T66" i="87" s="1"/>
  <c r="S6" i="87"/>
  <c r="R6" i="87"/>
  <c r="Q6" i="87"/>
  <c r="P6" i="87"/>
  <c r="O6" i="87"/>
  <c r="N6" i="87"/>
  <c r="M6" i="87"/>
  <c r="L6" i="87"/>
  <c r="K6" i="87"/>
  <c r="J6" i="87"/>
  <c r="I6" i="87"/>
  <c r="H6" i="87"/>
  <c r="G6" i="87"/>
  <c r="F6" i="87"/>
  <c r="E6" i="87"/>
  <c r="D6" i="87"/>
  <c r="C6" i="87"/>
  <c r="B6" i="87"/>
  <c r="BH5" i="87"/>
  <c r="BF5" i="87"/>
  <c r="BE5" i="87"/>
  <c r="BD5" i="87"/>
  <c r="BC5" i="87"/>
  <c r="BB5" i="87"/>
  <c r="AL5" i="87"/>
  <c r="AK5" i="87"/>
  <c r="AJ5" i="87"/>
  <c r="AI5" i="87"/>
  <c r="AH5" i="87"/>
  <c r="AG5" i="87"/>
  <c r="AF5" i="87"/>
  <c r="AE5" i="87"/>
  <c r="AD5" i="87"/>
  <c r="AC5" i="87"/>
  <c r="AB5" i="87"/>
  <c r="AA5" i="87"/>
  <c r="Z5" i="87"/>
  <c r="Y5" i="87"/>
  <c r="X5" i="87"/>
  <c r="BH4" i="87"/>
  <c r="BF4" i="87"/>
  <c r="BE4" i="87"/>
  <c r="BD4" i="87"/>
  <c r="BC4" i="87"/>
  <c r="BB4" i="87"/>
  <c r="AL4" i="87"/>
  <c r="AK4" i="87"/>
  <c r="AJ4" i="87"/>
  <c r="AI4" i="87"/>
  <c r="AH4" i="87"/>
  <c r="AG4" i="87"/>
  <c r="AF4" i="87"/>
  <c r="AE4" i="87"/>
  <c r="AD4" i="87"/>
  <c r="AC4" i="87"/>
  <c r="AB4" i="87"/>
  <c r="AA4" i="87"/>
  <c r="Z4" i="87"/>
  <c r="Y4" i="87"/>
  <c r="X4" i="87"/>
  <c r="S156" i="87" l="1"/>
  <c r="S66" i="87"/>
  <c r="E116" i="87"/>
  <c r="I116" i="87"/>
  <c r="Z14" i="87"/>
  <c r="AD14" i="87"/>
  <c r="AH14" i="87"/>
  <c r="AL14" i="87"/>
  <c r="BE14" i="87"/>
  <c r="AC44" i="87"/>
  <c r="AK44" i="87"/>
  <c r="Y58" i="87"/>
  <c r="AA67" i="87"/>
  <c r="AD67" i="87"/>
  <c r="D74" i="87"/>
  <c r="H74" i="87"/>
  <c r="L74" i="87"/>
  <c r="P74" i="87"/>
  <c r="T74" i="87"/>
  <c r="X71" i="87"/>
  <c r="AB71" i="87"/>
  <c r="Z76" i="87"/>
  <c r="AD76" i="87"/>
  <c r="M81" i="87"/>
  <c r="Y78" i="87"/>
  <c r="AC78" i="87"/>
  <c r="AE126" i="87"/>
  <c r="AI126" i="87"/>
  <c r="BB126" i="87"/>
  <c r="AC159" i="87"/>
  <c r="AG159" i="87"/>
  <c r="AG168" i="87"/>
  <c r="AK168" i="87"/>
  <c r="D158" i="87"/>
  <c r="H158" i="87"/>
  <c r="L158" i="87"/>
  <c r="L165" i="87" s="1"/>
  <c r="P158" i="87"/>
  <c r="P165" i="87" s="1"/>
  <c r="T158" i="87"/>
  <c r="B171" i="87"/>
  <c r="F171" i="87"/>
  <c r="J171" i="87"/>
  <c r="N171" i="87"/>
  <c r="R171" i="87"/>
  <c r="U66" i="87"/>
  <c r="AD58" i="87"/>
  <c r="C114" i="87"/>
  <c r="G116" i="87"/>
  <c r="X111" i="87"/>
  <c r="AB111" i="87"/>
  <c r="AF111" i="87"/>
  <c r="AJ111" i="87"/>
  <c r="BF30" i="87"/>
  <c r="V66" i="87"/>
  <c r="V156" i="87"/>
  <c r="H165" i="87"/>
  <c r="H172" i="87" s="1"/>
  <c r="X155" i="87"/>
  <c r="AB155" i="87"/>
  <c r="AF155" i="87"/>
  <c r="AJ155" i="87"/>
  <c r="Y170" i="87"/>
  <c r="AC170" i="87"/>
  <c r="AG170" i="87"/>
  <c r="AK170" i="87"/>
  <c r="Y175" i="87"/>
  <c r="AC175" i="87"/>
  <c r="AG175" i="87"/>
  <c r="AK175" i="87"/>
  <c r="AG177" i="87"/>
  <c r="B74" i="87"/>
  <c r="F74" i="87"/>
  <c r="J74" i="87"/>
  <c r="N74" i="87"/>
  <c r="R74" i="87"/>
  <c r="V74" i="87"/>
  <c r="C81" i="87"/>
  <c r="C89" i="87" s="1"/>
  <c r="G81" i="87"/>
  <c r="K81" i="87"/>
  <c r="S81" i="87"/>
  <c r="S89" i="87" s="1"/>
  <c r="B164" i="87"/>
  <c r="F164" i="87"/>
  <c r="J164" i="87"/>
  <c r="N164" i="87"/>
  <c r="R164" i="87"/>
  <c r="V164" i="87"/>
  <c r="C171" i="87"/>
  <c r="G171" i="87"/>
  <c r="AB14" i="87"/>
  <c r="BC14" i="87"/>
  <c r="AJ98" i="87"/>
  <c r="Y80" i="87"/>
  <c r="X14" i="87"/>
  <c r="AF14" i="87"/>
  <c r="AJ14" i="87"/>
  <c r="F29" i="87"/>
  <c r="E74" i="87"/>
  <c r="Z74" i="87" s="1"/>
  <c r="I74" i="87"/>
  <c r="M74" i="87"/>
  <c r="U74" i="87"/>
  <c r="AA78" i="87"/>
  <c r="AE78" i="87"/>
  <c r="Z80" i="87"/>
  <c r="AD80" i="87"/>
  <c r="AD83" i="87"/>
  <c r="Y100" i="87"/>
  <c r="BB111" i="87"/>
  <c r="X118" i="87"/>
  <c r="AB118" i="87"/>
  <c r="AF118" i="87"/>
  <c r="AJ118" i="87"/>
  <c r="BC118" i="87"/>
  <c r="AC6" i="87"/>
  <c r="AA6" i="87"/>
  <c r="AE6" i="87"/>
  <c r="AI6" i="87"/>
  <c r="BB6" i="87"/>
  <c r="O15" i="87"/>
  <c r="AA28" i="87"/>
  <c r="J60" i="87"/>
  <c r="AU41" i="87" s="1"/>
  <c r="N60" i="87"/>
  <c r="AY37" i="87" s="1"/>
  <c r="AH102" i="87"/>
  <c r="AL102" i="87"/>
  <c r="BD111" i="87"/>
  <c r="Z118" i="87"/>
  <c r="AH118" i="87"/>
  <c r="X141" i="87"/>
  <c r="AB141" i="87"/>
  <c r="AF141" i="87"/>
  <c r="BC141" i="87"/>
  <c r="B149" i="87"/>
  <c r="BB148" i="87"/>
  <c r="B156" i="87"/>
  <c r="F156" i="87"/>
  <c r="J156" i="87"/>
  <c r="N156" i="87"/>
  <c r="R156" i="87"/>
  <c r="V158" i="87"/>
  <c r="AD155" i="87"/>
  <c r="M156" i="87"/>
  <c r="U158" i="87"/>
  <c r="U165" i="87" s="1"/>
  <c r="U167" i="87" s="1"/>
  <c r="AK157" i="87"/>
  <c r="Z163" i="87"/>
  <c r="AD163" i="87"/>
  <c r="AH163" i="87"/>
  <c r="Y166" i="87"/>
  <c r="X170" i="87"/>
  <c r="AB170" i="87"/>
  <c r="AI170" i="87"/>
  <c r="X175" i="87"/>
  <c r="AB175" i="87"/>
  <c r="AE175" i="87"/>
  <c r="AJ175" i="87"/>
  <c r="AA177" i="87"/>
  <c r="AE177" i="87"/>
  <c r="AI177" i="87"/>
  <c r="D164" i="87"/>
  <c r="T164" i="87"/>
  <c r="AC173" i="87"/>
  <c r="AG6" i="87"/>
  <c r="AE8" i="87"/>
  <c r="AI12" i="87"/>
  <c r="F66" i="87"/>
  <c r="AE65" i="87"/>
  <c r="AD177" i="87"/>
  <c r="Y6" i="87"/>
  <c r="AK6" i="87"/>
  <c r="C15" i="87"/>
  <c r="C30" i="87" s="1"/>
  <c r="AN7" i="87" s="1"/>
  <c r="P81" i="87"/>
  <c r="AB80" i="87"/>
  <c r="AB83" i="87"/>
  <c r="AB85" i="87"/>
  <c r="AA100" i="87"/>
  <c r="AE100" i="87"/>
  <c r="Y126" i="87"/>
  <c r="AC126" i="87"/>
  <c r="AG126" i="87"/>
  <c r="AK126" i="87"/>
  <c r="BD126" i="87"/>
  <c r="AF128" i="87"/>
  <c r="AE134" i="87"/>
  <c r="R135" i="87"/>
  <c r="AD173" i="87"/>
  <c r="BD14" i="87"/>
  <c r="K15" i="87"/>
  <c r="K30" i="87" s="1"/>
  <c r="AV25" i="87" s="1"/>
  <c r="BC21" i="87"/>
  <c r="AJ28" i="87"/>
  <c r="X36" i="87"/>
  <c r="AB36" i="87"/>
  <c r="AF36" i="87"/>
  <c r="AJ36" i="87"/>
  <c r="BC36" i="87"/>
  <c r="BB42" i="87"/>
  <c r="AD44" i="87"/>
  <c r="AH44" i="87"/>
  <c r="BE44" i="87"/>
  <c r="AA51" i="87"/>
  <c r="AE51" i="87"/>
  <c r="M59" i="87"/>
  <c r="AL51" i="87"/>
  <c r="BE51" i="87"/>
  <c r="P59" i="87"/>
  <c r="BD58" i="87"/>
  <c r="C68" i="87"/>
  <c r="C75" i="87" s="1"/>
  <c r="G68" i="87"/>
  <c r="G70" i="87" s="1"/>
  <c r="K66" i="87"/>
  <c r="O68" i="87"/>
  <c r="O72" i="87" s="1"/>
  <c r="S68" i="87"/>
  <c r="S70" i="87" s="1"/>
  <c r="B66" i="87"/>
  <c r="AA65" i="87"/>
  <c r="J66" i="87"/>
  <c r="N66" i="87"/>
  <c r="R66" i="87"/>
  <c r="Z73" i="87"/>
  <c r="AD73" i="87"/>
  <c r="X85" i="87"/>
  <c r="AE85" i="87"/>
  <c r="Y96" i="87"/>
  <c r="AC96" i="87"/>
  <c r="AG96" i="87"/>
  <c r="AK96" i="87"/>
  <c r="Z102" i="87"/>
  <c r="AD102" i="87"/>
  <c r="X104" i="87"/>
  <c r="AB104" i="87"/>
  <c r="AF104" i="87"/>
  <c r="AJ104" i="87"/>
  <c r="BC104" i="87"/>
  <c r="D116" i="87"/>
  <c r="Z116" i="87" s="1"/>
  <c r="H116" i="87"/>
  <c r="AR105" i="87"/>
  <c r="AA118" i="87"/>
  <c r="AQ118" i="87"/>
  <c r="AB134" i="87"/>
  <c r="AF134" i="87"/>
  <c r="AJ134" i="87"/>
  <c r="BC134" i="87"/>
  <c r="E156" i="87"/>
  <c r="AH154" i="87"/>
  <c r="Y155" i="87"/>
  <c r="X157" i="87"/>
  <c r="AF157" i="87"/>
  <c r="E164" i="87"/>
  <c r="AA164" i="87" s="1"/>
  <c r="AD159" i="87"/>
  <c r="M164" i="87"/>
  <c r="Q164" i="87"/>
  <c r="U164" i="87"/>
  <c r="AF161" i="87"/>
  <c r="AJ161" i="87"/>
  <c r="Y173" i="87"/>
  <c r="AK173" i="87"/>
  <c r="AF175" i="87"/>
  <c r="BB98" i="87"/>
  <c r="AJ170" i="87"/>
  <c r="S15" i="87"/>
  <c r="S30" i="87" s="1"/>
  <c r="BL18" i="87"/>
  <c r="Z21" i="87"/>
  <c r="AD21" i="87"/>
  <c r="AH21" i="87"/>
  <c r="AL21" i="87"/>
  <c r="Z36" i="87"/>
  <c r="AD36" i="87"/>
  <c r="AH36" i="87"/>
  <c r="AL36" i="87"/>
  <c r="BE36" i="87"/>
  <c r="X44" i="87"/>
  <c r="AB44" i="87"/>
  <c r="AF44" i="87"/>
  <c r="AJ44" i="87"/>
  <c r="BD44" i="87"/>
  <c r="C59" i="87"/>
  <c r="BC51" i="87"/>
  <c r="AI58" i="87"/>
  <c r="Z64" i="87"/>
  <c r="I66" i="87"/>
  <c r="M68" i="87"/>
  <c r="M75" i="87" s="1"/>
  <c r="Q66" i="87"/>
  <c r="Y65" i="87"/>
  <c r="AC65" i="87"/>
  <c r="Q74" i="87"/>
  <c r="Y85" i="87"/>
  <c r="AC85" i="87"/>
  <c r="AI96" i="87"/>
  <c r="BB96" i="87"/>
  <c r="X102" i="87"/>
  <c r="AB102" i="87"/>
  <c r="AH104" i="87"/>
  <c r="BF104" i="87"/>
  <c r="B114" i="87"/>
  <c r="C107" i="87"/>
  <c r="C109" i="87" s="1"/>
  <c r="BF128" i="87"/>
  <c r="Q135" i="87"/>
  <c r="Q137" i="87" s="1"/>
  <c r="Q139" i="87" s="1"/>
  <c r="Z157" i="87"/>
  <c r="AD157" i="87"/>
  <c r="AH157" i="87"/>
  <c r="Y159" i="87"/>
  <c r="Z161" i="87"/>
  <c r="AD161" i="87"/>
  <c r="AH161" i="87"/>
  <c r="AI166" i="87"/>
  <c r="Z168" i="87"/>
  <c r="AD168" i="87"/>
  <c r="AH168" i="87"/>
  <c r="AF170" i="87"/>
  <c r="B178" i="87"/>
  <c r="B179" i="87" s="1"/>
  <c r="AJ173" i="87"/>
  <c r="BD96" i="87"/>
  <c r="AN105" i="87"/>
  <c r="G112" i="87"/>
  <c r="BC8" i="87"/>
  <c r="E29" i="87"/>
  <c r="I29" i="87"/>
  <c r="M29" i="87"/>
  <c r="Q29" i="87"/>
  <c r="F40" i="87"/>
  <c r="V40" i="87"/>
  <c r="BF40" i="87" s="1"/>
  <c r="F42" i="87"/>
  <c r="V42" i="87"/>
  <c r="V72" i="87" s="1"/>
  <c r="AG44" i="87"/>
  <c r="S59" i="87"/>
  <c r="O66" i="87"/>
  <c r="Y71" i="87"/>
  <c r="Z85" i="87"/>
  <c r="AD96" i="87"/>
  <c r="Z6" i="87"/>
  <c r="AD6" i="87"/>
  <c r="AH6" i="87"/>
  <c r="AL6" i="87"/>
  <c r="BD8" i="87"/>
  <c r="AA14" i="87"/>
  <c r="AE14" i="87"/>
  <c r="AI14" i="87"/>
  <c r="BB14" i="87"/>
  <c r="BF14" i="87"/>
  <c r="G15" i="87"/>
  <c r="G30" i="87" s="1"/>
  <c r="AR4" i="87" s="1"/>
  <c r="X21" i="87"/>
  <c r="AF21" i="87"/>
  <c r="AJ21" i="87"/>
  <c r="BB21" i="87"/>
  <c r="B29" i="87"/>
  <c r="AI28" i="87"/>
  <c r="R29" i="87"/>
  <c r="AA36" i="87"/>
  <c r="AE36" i="87"/>
  <c r="AI36" i="87"/>
  <c r="BB36" i="87"/>
  <c r="BF36" i="87"/>
  <c r="AB38" i="87"/>
  <c r="J40" i="87"/>
  <c r="J42" i="87"/>
  <c r="BC44" i="87"/>
  <c r="D59" i="87"/>
  <c r="AK51" i="87"/>
  <c r="T59" i="87"/>
  <c r="X58" i="87"/>
  <c r="AB58" i="87"/>
  <c r="AF58" i="87"/>
  <c r="AJ58" i="87"/>
  <c r="BC58" i="87"/>
  <c r="AE67" i="87"/>
  <c r="AC71" i="87"/>
  <c r="AA73" i="87"/>
  <c r="AE73" i="87"/>
  <c r="Y76" i="87"/>
  <c r="H81" i="87"/>
  <c r="L81" i="87"/>
  <c r="X78" i="87"/>
  <c r="AB78" i="87"/>
  <c r="AE80" i="87"/>
  <c r="D88" i="87"/>
  <c r="Y88" i="87" s="1"/>
  <c r="H88" i="87"/>
  <c r="T88" i="87"/>
  <c r="Z87" i="87"/>
  <c r="AC87" i="87"/>
  <c r="AA96" i="87"/>
  <c r="AE96" i="87"/>
  <c r="BD98" i="87"/>
  <c r="X100" i="87"/>
  <c r="AC100" i="87"/>
  <c r="R100" i="87"/>
  <c r="C29" i="87"/>
  <c r="AN29" i="87" s="1"/>
  <c r="G29" i="87"/>
  <c r="K29" i="87"/>
  <c r="O29" i="87"/>
  <c r="S29" i="87"/>
  <c r="BC29" i="87" s="1"/>
  <c r="AB28" i="87"/>
  <c r="N40" i="87"/>
  <c r="N42" i="87"/>
  <c r="Y44" i="87"/>
  <c r="BF98" i="87"/>
  <c r="Z104" i="87"/>
  <c r="AP104" i="87"/>
  <c r="AD104" i="87"/>
  <c r="AT104" i="87"/>
  <c r="AL104" i="87"/>
  <c r="BB104" i="87"/>
  <c r="F116" i="87"/>
  <c r="AQ105" i="87"/>
  <c r="J114" i="87"/>
  <c r="AU105" i="87"/>
  <c r="X6" i="87"/>
  <c r="AB6" i="87"/>
  <c r="AF6" i="87"/>
  <c r="AJ6" i="87"/>
  <c r="AD12" i="87"/>
  <c r="Y14" i="87"/>
  <c r="AC14" i="87"/>
  <c r="AG14" i="87"/>
  <c r="AK14" i="87"/>
  <c r="O30" i="87"/>
  <c r="AZ5" i="87" s="1"/>
  <c r="AK21" i="87"/>
  <c r="BD21" i="87"/>
  <c r="Y28" i="87"/>
  <c r="AC28" i="87"/>
  <c r="AG28" i="87"/>
  <c r="AK28" i="87"/>
  <c r="BD28" i="87"/>
  <c r="AF28" i="87"/>
  <c r="AD38" i="87"/>
  <c r="AH38" i="87"/>
  <c r="B40" i="87"/>
  <c r="R40" i="87"/>
  <c r="BC40" i="87" s="1"/>
  <c r="B42" i="87"/>
  <c r="X51" i="87"/>
  <c r="AB51" i="87"/>
  <c r="AF51" i="87"/>
  <c r="AJ51" i="87"/>
  <c r="BB51" i="87"/>
  <c r="Z58" i="87"/>
  <c r="I59" i="87"/>
  <c r="AH58" i="87"/>
  <c r="Q59" i="87"/>
  <c r="BE58" i="87"/>
  <c r="D66" i="87"/>
  <c r="H66" i="87"/>
  <c r="L66" i="87"/>
  <c r="P66" i="87"/>
  <c r="X65" i="87"/>
  <c r="AB65" i="87"/>
  <c r="Y67" i="87"/>
  <c r="AC67" i="87"/>
  <c r="C74" i="87"/>
  <c r="G74" i="87"/>
  <c r="AB74" i="87" s="1"/>
  <c r="K74" i="87"/>
  <c r="O74" i="87"/>
  <c r="S74" i="87"/>
  <c r="AA71" i="87"/>
  <c r="AE71" i="87"/>
  <c r="Y73" i="87"/>
  <c r="AC73" i="87"/>
  <c r="AC80" i="87"/>
  <c r="AA85" i="87"/>
  <c r="I88" i="87"/>
  <c r="AD88" i="87" s="1"/>
  <c r="X87" i="87"/>
  <c r="AA87" i="87"/>
  <c r="AE87" i="87"/>
  <c r="X96" i="87"/>
  <c r="AB96" i="87"/>
  <c r="AF96" i="87"/>
  <c r="AJ96" i="87"/>
  <c r="AI98" i="87"/>
  <c r="N102" i="87"/>
  <c r="AI102" i="87" s="1"/>
  <c r="N100" i="87"/>
  <c r="V102" i="87"/>
  <c r="V105" i="87"/>
  <c r="V112" i="87" s="1"/>
  <c r="BB128" i="87"/>
  <c r="M130" i="87"/>
  <c r="I132" i="87"/>
  <c r="U135" i="87"/>
  <c r="U150" i="87" s="1"/>
  <c r="AA156" i="87"/>
  <c r="AI154" i="87"/>
  <c r="AI155" i="87"/>
  <c r="AI161" i="87"/>
  <c r="AA175" i="87"/>
  <c r="AH96" i="87"/>
  <c r="AL96" i="87"/>
  <c r="BE96" i="87"/>
  <c r="BC98" i="87"/>
  <c r="Z100" i="87"/>
  <c r="AD100" i="87"/>
  <c r="S100" i="87"/>
  <c r="AA104" i="87"/>
  <c r="AE104" i="87"/>
  <c r="N105" i="87"/>
  <c r="R105" i="87"/>
  <c r="R116" i="87" s="1"/>
  <c r="G107" i="87"/>
  <c r="G109" i="87" s="1"/>
  <c r="BL108" i="87"/>
  <c r="Y111" i="87"/>
  <c r="AC111" i="87"/>
  <c r="AG111" i="87"/>
  <c r="AK111" i="87"/>
  <c r="BC111" i="87"/>
  <c r="C112" i="87"/>
  <c r="AN112" i="87" s="1"/>
  <c r="P119" i="87"/>
  <c r="BD118" i="87"/>
  <c r="AA126" i="87"/>
  <c r="AD126" i="87"/>
  <c r="AH126" i="87"/>
  <c r="AL126" i="87"/>
  <c r="BF126" i="87"/>
  <c r="AA128" i="87"/>
  <c r="AI132" i="87"/>
  <c r="Q130" i="87"/>
  <c r="BE134" i="87"/>
  <c r="E135" i="87"/>
  <c r="E144" i="87" s="1"/>
  <c r="AA141" i="87"/>
  <c r="AE141" i="87"/>
  <c r="AI141" i="87"/>
  <c r="BB141" i="87"/>
  <c r="X148" i="87"/>
  <c r="AC148" i="87"/>
  <c r="AF148" i="87"/>
  <c r="O149" i="87"/>
  <c r="S149" i="87"/>
  <c r="X154" i="87"/>
  <c r="G158" i="87"/>
  <c r="G165" i="87" s="1"/>
  <c r="K156" i="87"/>
  <c r="AF156" i="87" s="1"/>
  <c r="AJ154" i="87"/>
  <c r="Z154" i="87"/>
  <c r="AA155" i="87"/>
  <c r="AE155" i="87"/>
  <c r="D156" i="87"/>
  <c r="Z156" i="87" s="1"/>
  <c r="AB157" i="87"/>
  <c r="AE157" i="87"/>
  <c r="AJ157" i="87"/>
  <c r="E158" i="87"/>
  <c r="E165" i="87" s="1"/>
  <c r="AA163" i="87"/>
  <c r="AE163" i="87"/>
  <c r="AI163" i="87"/>
  <c r="E171" i="87"/>
  <c r="Q171" i="87"/>
  <c r="AB168" i="87"/>
  <c r="AJ168" i="87"/>
  <c r="AA170" i="87"/>
  <c r="I171" i="87"/>
  <c r="AE171" i="87" s="1"/>
  <c r="AH170" i="87"/>
  <c r="U171" i="87"/>
  <c r="X177" i="87"/>
  <c r="AB177" i="87"/>
  <c r="AF177" i="87"/>
  <c r="AJ177" i="87"/>
  <c r="H107" i="87"/>
  <c r="H109" i="87" s="1"/>
  <c r="Q119" i="87"/>
  <c r="AL119" i="87" s="1"/>
  <c r="AE128" i="87"/>
  <c r="E130" i="87"/>
  <c r="Z130" i="87" s="1"/>
  <c r="U130" i="87"/>
  <c r="BE130" i="87" s="1"/>
  <c r="M135" i="87"/>
  <c r="M144" i="87" s="1"/>
  <c r="AD154" i="87"/>
  <c r="AA157" i="87"/>
  <c r="M158" i="87"/>
  <c r="M165" i="87" s="1"/>
  <c r="C164" i="87"/>
  <c r="G164" i="87"/>
  <c r="AB164" i="87" s="1"/>
  <c r="S164" i="87"/>
  <c r="AA161" i="87"/>
  <c r="K171" i="87"/>
  <c r="AA168" i="87"/>
  <c r="AI175" i="87"/>
  <c r="Y102" i="87"/>
  <c r="AC102" i="87"/>
  <c r="Y104" i="87"/>
  <c r="AC104" i="87"/>
  <c r="AG104" i="87"/>
  <c r="AK104" i="87"/>
  <c r="BE104" i="87"/>
  <c r="AD116" i="87"/>
  <c r="AL111" i="87"/>
  <c r="AI128" i="87"/>
  <c r="I130" i="87"/>
  <c r="AI134" i="87"/>
  <c r="BF134" i="87"/>
  <c r="Z141" i="87"/>
  <c r="AD141" i="87"/>
  <c r="AK141" i="87"/>
  <c r="BD141" i="87"/>
  <c r="E149" i="87"/>
  <c r="I149" i="87"/>
  <c r="M149" i="87"/>
  <c r="Q149" i="87"/>
  <c r="U149" i="87"/>
  <c r="I158" i="87"/>
  <c r="I165" i="87" s="1"/>
  <c r="Q156" i="87"/>
  <c r="Z155" i="87"/>
  <c r="H156" i="87"/>
  <c r="AH155" i="87"/>
  <c r="P156" i="87"/>
  <c r="I156" i="87"/>
  <c r="Y157" i="87"/>
  <c r="AC157" i="87"/>
  <c r="AG157" i="87"/>
  <c r="Q158" i="87"/>
  <c r="Q165" i="87" s="1"/>
  <c r="AK159" i="87"/>
  <c r="Y161" i="87"/>
  <c r="H164" i="87"/>
  <c r="L164" i="87"/>
  <c r="AK161" i="87"/>
  <c r="AE161" i="87"/>
  <c r="Y163" i="87"/>
  <c r="AC163" i="87"/>
  <c r="AG163" i="87"/>
  <c r="AK163" i="87"/>
  <c r="X166" i="87"/>
  <c r="AB166" i="87"/>
  <c r="AF166" i="87"/>
  <c r="AJ166" i="87"/>
  <c r="S171" i="87"/>
  <c r="S179" i="87" s="1"/>
  <c r="AE166" i="87"/>
  <c r="AC168" i="87"/>
  <c r="AF168" i="87"/>
  <c r="O171" i="87"/>
  <c r="O179" i="87" s="1"/>
  <c r="I178" i="87"/>
  <c r="U88" i="87"/>
  <c r="U178" i="87"/>
  <c r="R30" i="87"/>
  <c r="BC30" i="87" s="1"/>
  <c r="R24" i="87"/>
  <c r="R22" i="87"/>
  <c r="R17" i="87"/>
  <c r="R26" i="87"/>
  <c r="C54" i="87"/>
  <c r="C60" i="87"/>
  <c r="AN45" i="87" s="1"/>
  <c r="C47" i="87"/>
  <c r="C56" i="87"/>
  <c r="C52" i="87"/>
  <c r="X45" i="87"/>
  <c r="K60" i="87"/>
  <c r="AV58" i="87" s="1"/>
  <c r="K56" i="87"/>
  <c r="K54" i="87"/>
  <c r="K47" i="87"/>
  <c r="AV45" i="87"/>
  <c r="K52" i="87"/>
  <c r="AF45" i="87"/>
  <c r="D26" i="87"/>
  <c r="D24" i="87"/>
  <c r="D22" i="87"/>
  <c r="D30" i="87"/>
  <c r="AO15" i="87" s="1"/>
  <c r="D17" i="87"/>
  <c r="AC12" i="87"/>
  <c r="L26" i="87"/>
  <c r="L30" i="87"/>
  <c r="AW15" i="87" s="1"/>
  <c r="L24" i="87"/>
  <c r="L22" i="87"/>
  <c r="L17" i="87"/>
  <c r="AK12" i="87"/>
  <c r="BD12" i="87"/>
  <c r="AB29" i="87"/>
  <c r="BE12" i="87"/>
  <c r="BH12" i="87"/>
  <c r="B30" i="87"/>
  <c r="B24" i="87"/>
  <c r="B22" i="87"/>
  <c r="B17" i="87"/>
  <c r="B19" i="87" s="1"/>
  <c r="B26" i="87"/>
  <c r="BF12" i="87"/>
  <c r="AA40" i="87"/>
  <c r="AB12" i="87"/>
  <c r="AJ12" i="87"/>
  <c r="AD8" i="87"/>
  <c r="M10" i="87"/>
  <c r="AA8" i="87"/>
  <c r="AI8" i="87"/>
  <c r="BE8" i="87"/>
  <c r="B10" i="87"/>
  <c r="J10" i="87"/>
  <c r="R10" i="87"/>
  <c r="BB10" i="87" s="1"/>
  <c r="V10" i="87"/>
  <c r="B12" i="87"/>
  <c r="X12" i="87" s="1"/>
  <c r="J12" i="87"/>
  <c r="AE12" i="87" s="1"/>
  <c r="R12" i="87"/>
  <c r="H15" i="87"/>
  <c r="P15" i="87"/>
  <c r="T15" i="87"/>
  <c r="BC6" i="87"/>
  <c r="BH6" i="87"/>
  <c r="AR7" i="87"/>
  <c r="X8" i="87"/>
  <c r="AB8" i="87"/>
  <c r="AF8" i="87"/>
  <c r="AJ8" i="87"/>
  <c r="BB8" i="87"/>
  <c r="BF8" i="87"/>
  <c r="AZ9" i="87"/>
  <c r="C10" i="87"/>
  <c r="G10" i="87"/>
  <c r="K10" i="87"/>
  <c r="O10" i="87"/>
  <c r="S10" i="87"/>
  <c r="AZ11" i="87"/>
  <c r="AR13" i="87"/>
  <c r="E15" i="87"/>
  <c r="I15" i="87"/>
  <c r="M15" i="87"/>
  <c r="Q15" i="87"/>
  <c r="U15" i="87"/>
  <c r="Y21" i="87"/>
  <c r="AC21" i="87"/>
  <c r="AG21" i="87"/>
  <c r="O22" i="87"/>
  <c r="C24" i="87"/>
  <c r="G24" i="87"/>
  <c r="O24" i="87"/>
  <c r="X28" i="87"/>
  <c r="AD28" i="87"/>
  <c r="H29" i="87"/>
  <c r="Y36" i="87"/>
  <c r="AC36" i="87"/>
  <c r="AG36" i="87"/>
  <c r="AK36" i="87"/>
  <c r="BD36" i="87"/>
  <c r="AA38" i="87"/>
  <c r="AE38" i="87"/>
  <c r="AI38" i="87"/>
  <c r="AG38" i="87"/>
  <c r="AL38" i="87"/>
  <c r="BD38" i="87"/>
  <c r="H40" i="87"/>
  <c r="M40" i="87"/>
  <c r="K42" i="87"/>
  <c r="AF42" i="87" s="1"/>
  <c r="P42" i="87"/>
  <c r="AL42" i="87" s="1"/>
  <c r="P45" i="87"/>
  <c r="Z44" i="87"/>
  <c r="C70" i="87"/>
  <c r="O70" i="87"/>
  <c r="S75" i="87"/>
  <c r="BD6" i="87"/>
  <c r="Y8" i="87"/>
  <c r="AC8" i="87"/>
  <c r="AG8" i="87"/>
  <c r="AK8" i="87"/>
  <c r="D10" i="87"/>
  <c r="H10" i="87"/>
  <c r="L10" i="87"/>
  <c r="P10" i="87"/>
  <c r="T10" i="87"/>
  <c r="D12" i="87"/>
  <c r="Y12" i="87" s="1"/>
  <c r="L12" i="87"/>
  <c r="AG12" i="87" s="1"/>
  <c r="F15" i="87"/>
  <c r="J15" i="87"/>
  <c r="N15" i="87"/>
  <c r="AJ15" i="87" s="1"/>
  <c r="V15" i="87"/>
  <c r="AN15" i="87"/>
  <c r="AN20" i="87"/>
  <c r="AR20" i="87"/>
  <c r="AN23" i="87"/>
  <c r="C26" i="87"/>
  <c r="Z28" i="87"/>
  <c r="AE28" i="87"/>
  <c r="BB28" i="87"/>
  <c r="D29" i="87"/>
  <c r="N29" i="87"/>
  <c r="T29" i="87"/>
  <c r="C40" i="87"/>
  <c r="G40" i="87"/>
  <c r="AB40" i="87" s="1"/>
  <c r="K40" i="87"/>
  <c r="AV38" i="87"/>
  <c r="O40" i="87"/>
  <c r="X38" i="87"/>
  <c r="AC38" i="87"/>
  <c r="BF38" i="87"/>
  <c r="D40" i="87"/>
  <c r="I40" i="87"/>
  <c r="T40" i="87"/>
  <c r="BD40" i="87" s="1"/>
  <c r="G42" i="87"/>
  <c r="L42" i="87"/>
  <c r="Q45" i="87"/>
  <c r="F60" i="87"/>
  <c r="AQ45" i="87" s="1"/>
  <c r="F52" i="87"/>
  <c r="F56" i="87"/>
  <c r="F54" i="87"/>
  <c r="F47" i="87"/>
  <c r="AH8" i="87"/>
  <c r="I10" i="87"/>
  <c r="U10" i="87"/>
  <c r="E12" i="87"/>
  <c r="Q12" i="87"/>
  <c r="AL12" i="87" s="1"/>
  <c r="AN16" i="87"/>
  <c r="AR16" i="87"/>
  <c r="AZ16" i="87"/>
  <c r="C17" i="87"/>
  <c r="O17" i="87"/>
  <c r="AZ18" i="87"/>
  <c r="AA21" i="87"/>
  <c r="AE21" i="87"/>
  <c r="AI21" i="87"/>
  <c r="AN21" i="87"/>
  <c r="O26" i="87"/>
  <c r="AL28" i="87"/>
  <c r="AW28" i="87"/>
  <c r="J29" i="87"/>
  <c r="AF29" i="87" s="1"/>
  <c r="P29" i="87"/>
  <c r="D54" i="87"/>
  <c r="Y54" i="87" s="1"/>
  <c r="Y45" i="87"/>
  <c r="D60" i="87"/>
  <c r="AO58" i="87" s="1"/>
  <c r="D47" i="87"/>
  <c r="D56" i="87"/>
  <c r="D52" i="87"/>
  <c r="H54" i="87"/>
  <c r="H47" i="87"/>
  <c r="H60" i="87"/>
  <c r="AS45" i="87" s="1"/>
  <c r="H52" i="87"/>
  <c r="H56" i="87"/>
  <c r="L54" i="87"/>
  <c r="AG54" i="87" s="1"/>
  <c r="L56" i="87"/>
  <c r="AG45" i="87"/>
  <c r="L47" i="87"/>
  <c r="L52" i="87"/>
  <c r="L60" i="87"/>
  <c r="AW44" i="87" s="1"/>
  <c r="T54" i="87"/>
  <c r="T60" i="87"/>
  <c r="T47" i="87"/>
  <c r="T56" i="87"/>
  <c r="T52" i="87"/>
  <c r="Y38" i="87"/>
  <c r="AJ38" i="87"/>
  <c r="BB38" i="87"/>
  <c r="C42" i="87"/>
  <c r="X42" i="87" s="1"/>
  <c r="H42" i="87"/>
  <c r="S42" i="87"/>
  <c r="BC42" i="87" s="1"/>
  <c r="AA44" i="87"/>
  <c r="AE44" i="87"/>
  <c r="AI44" i="87"/>
  <c r="R45" i="87"/>
  <c r="BB44" i="87"/>
  <c r="BF44" i="87"/>
  <c r="AL44" i="87"/>
  <c r="G45" i="87"/>
  <c r="O45" i="87"/>
  <c r="BE6" i="87"/>
  <c r="Z8" i="87"/>
  <c r="AL8" i="87"/>
  <c r="BF6" i="87"/>
  <c r="F10" i="87"/>
  <c r="AA10" i="87" s="1"/>
  <c r="N10" i="87"/>
  <c r="BC15" i="87"/>
  <c r="AB21" i="87"/>
  <c r="AH28" i="87"/>
  <c r="L29" i="87"/>
  <c r="E45" i="87"/>
  <c r="AA45" i="87" s="1"/>
  <c r="E42" i="87"/>
  <c r="I45" i="87"/>
  <c r="AE45" i="87" s="1"/>
  <c r="I42" i="87"/>
  <c r="M45" i="87"/>
  <c r="AI45" i="87" s="1"/>
  <c r="M42" i="87"/>
  <c r="U45" i="87"/>
  <c r="U42" i="87"/>
  <c r="BE38" i="87"/>
  <c r="Z38" i="87"/>
  <c r="AF38" i="87"/>
  <c r="AK38" i="87"/>
  <c r="BC38" i="87"/>
  <c r="L40" i="87"/>
  <c r="Q40" i="87"/>
  <c r="D42" i="87"/>
  <c r="O42" i="87"/>
  <c r="AJ42" i="87" s="1"/>
  <c r="T42" i="87"/>
  <c r="B60" i="87"/>
  <c r="B56" i="87"/>
  <c r="B52" i="87"/>
  <c r="B54" i="87"/>
  <c r="B47" i="87"/>
  <c r="B49" i="87" s="1"/>
  <c r="S45" i="87"/>
  <c r="BD45" i="87" s="1"/>
  <c r="BC28" i="87"/>
  <c r="J47" i="87"/>
  <c r="N47" i="87"/>
  <c r="V47" i="87"/>
  <c r="Y51" i="87"/>
  <c r="AC51" i="87"/>
  <c r="AG51" i="87"/>
  <c r="J54" i="87"/>
  <c r="N56" i="87"/>
  <c r="AA58" i="87"/>
  <c r="AG58" i="87"/>
  <c r="AL58" i="87"/>
  <c r="E59" i="87"/>
  <c r="K59" i="87"/>
  <c r="U59" i="87"/>
  <c r="BE59" i="87" s="1"/>
  <c r="B68" i="87"/>
  <c r="F68" i="87"/>
  <c r="J68" i="87"/>
  <c r="N68" i="87"/>
  <c r="R68" i="87"/>
  <c r="V68" i="87"/>
  <c r="AB64" i="87"/>
  <c r="G66" i="87"/>
  <c r="M66" i="87"/>
  <c r="X67" i="87"/>
  <c r="AB67" i="87"/>
  <c r="D68" i="87"/>
  <c r="I68" i="87"/>
  <c r="T68" i="87"/>
  <c r="Z69" i="87"/>
  <c r="AD69" i="87"/>
  <c r="AA69" i="87"/>
  <c r="Z71" i="87"/>
  <c r="AD71" i="87"/>
  <c r="X73" i="87"/>
  <c r="AB73" i="87"/>
  <c r="AU50" i="87"/>
  <c r="Z51" i="87"/>
  <c r="AD51" i="87"/>
  <c r="AH51" i="87"/>
  <c r="AQ51" i="87"/>
  <c r="BD51" i="87"/>
  <c r="J56" i="87"/>
  <c r="AC58" i="87"/>
  <c r="G59" i="87"/>
  <c r="L59" i="87"/>
  <c r="X64" i="87"/>
  <c r="AC64" i="87"/>
  <c r="C66" i="87"/>
  <c r="Z67" i="87"/>
  <c r="E68" i="87"/>
  <c r="K68" i="87"/>
  <c r="P68" i="87"/>
  <c r="U68" i="87"/>
  <c r="AB69" i="87"/>
  <c r="AI51" i="87"/>
  <c r="B59" i="87"/>
  <c r="F59" i="87"/>
  <c r="J59" i="87"/>
  <c r="N59" i="87"/>
  <c r="R59" i="87"/>
  <c r="BB59" i="87" s="1"/>
  <c r="AU58" i="87"/>
  <c r="H59" i="87"/>
  <c r="Y64" i="87"/>
  <c r="AD64" i="87"/>
  <c r="E66" i="87"/>
  <c r="L68" i="87"/>
  <c r="Q68" i="87"/>
  <c r="X69" i="87"/>
  <c r="AC69" i="87"/>
  <c r="J52" i="87"/>
  <c r="N52" i="87"/>
  <c r="N54" i="87"/>
  <c r="AE58" i="87"/>
  <c r="AK58" i="87"/>
  <c r="O59" i="87"/>
  <c r="Z65" i="87"/>
  <c r="AD65" i="87"/>
  <c r="H68" i="87"/>
  <c r="Y69" i="87"/>
  <c r="AE69" i="87"/>
  <c r="BB58" i="87"/>
  <c r="AA64" i="87"/>
  <c r="AE64" i="87"/>
  <c r="B81" i="87"/>
  <c r="F81" i="87"/>
  <c r="J81" i="87"/>
  <c r="N81" i="87"/>
  <c r="R81" i="87"/>
  <c r="AA76" i="87"/>
  <c r="AE76" i="87"/>
  <c r="AA80" i="87"/>
  <c r="X80" i="87"/>
  <c r="D81" i="87"/>
  <c r="I81" i="87"/>
  <c r="O81" i="87"/>
  <c r="T81" i="87"/>
  <c r="B88" i="87"/>
  <c r="F88" i="87"/>
  <c r="AA83" i="87"/>
  <c r="J88" i="87"/>
  <c r="AE83" i="87"/>
  <c r="N88" i="87"/>
  <c r="R88" i="87"/>
  <c r="X83" i="87"/>
  <c r="AC83" i="87"/>
  <c r="AD85" i="87"/>
  <c r="Y87" i="87"/>
  <c r="AD87" i="87"/>
  <c r="E88" i="87"/>
  <c r="K88" i="87"/>
  <c r="P88" i="87"/>
  <c r="M105" i="87"/>
  <c r="AI105" i="87" s="1"/>
  <c r="M100" i="87"/>
  <c r="Q105" i="87"/>
  <c r="Q100" i="87"/>
  <c r="U105" i="87"/>
  <c r="U100" i="87"/>
  <c r="BF100" i="87" s="1"/>
  <c r="BE98" i="87"/>
  <c r="AH98" i="87"/>
  <c r="L100" i="87"/>
  <c r="AA102" i="87"/>
  <c r="AE102" i="87"/>
  <c r="BB102" i="87"/>
  <c r="AL130" i="87"/>
  <c r="BD130" i="87"/>
  <c r="R144" i="87"/>
  <c r="R146" i="87"/>
  <c r="R142" i="87"/>
  <c r="R137" i="87"/>
  <c r="X76" i="87"/>
  <c r="AB76" i="87"/>
  <c r="Z78" i="87"/>
  <c r="AD78" i="87"/>
  <c r="E81" i="87"/>
  <c r="U81" i="87"/>
  <c r="Y83" i="87"/>
  <c r="G88" i="87"/>
  <c r="L88" i="87"/>
  <c r="N114" i="87"/>
  <c r="N112" i="87"/>
  <c r="N120" i="87"/>
  <c r="AY105" i="87" s="1"/>
  <c r="N116" i="87"/>
  <c r="N107" i="87"/>
  <c r="AC76" i="87"/>
  <c r="Q81" i="87"/>
  <c r="Z83" i="87"/>
  <c r="AB87" i="87"/>
  <c r="M88" i="87"/>
  <c r="Q89" i="87"/>
  <c r="Z96" i="87"/>
  <c r="K102" i="87"/>
  <c r="AF102" i="87" s="1"/>
  <c r="O102" i="87"/>
  <c r="AK102" i="87" s="1"/>
  <c r="S105" i="87"/>
  <c r="S102" i="87"/>
  <c r="BC102" i="87" s="1"/>
  <c r="AF98" i="87"/>
  <c r="AK98" i="87"/>
  <c r="O100" i="87"/>
  <c r="AB100" i="87"/>
  <c r="U156" i="87"/>
  <c r="BH96" i="87"/>
  <c r="BF96" i="87"/>
  <c r="T105" i="87"/>
  <c r="T102" i="87"/>
  <c r="AG98" i="87"/>
  <c r="AL98" i="87"/>
  <c r="K100" i="87"/>
  <c r="AF100" i="87" s="1"/>
  <c r="P100" i="87"/>
  <c r="BC96" i="87"/>
  <c r="AQ104" i="87"/>
  <c r="AU104" i="87"/>
  <c r="BD104" i="87"/>
  <c r="K105" i="87"/>
  <c r="O105" i="87"/>
  <c r="X105" i="87"/>
  <c r="AB105" i="87"/>
  <c r="AO105" i="87"/>
  <c r="AS105" i="87"/>
  <c r="B107" i="87"/>
  <c r="B109" i="87" s="1"/>
  <c r="F107" i="87"/>
  <c r="J107" i="87"/>
  <c r="V107" i="87"/>
  <c r="Z111" i="87"/>
  <c r="AD111" i="87"/>
  <c r="AH111" i="87"/>
  <c r="AQ111" i="87"/>
  <c r="AU111" i="87"/>
  <c r="D112" i="87"/>
  <c r="H112" i="87"/>
  <c r="G114" i="87"/>
  <c r="B116" i="87"/>
  <c r="B119" i="87"/>
  <c r="F119" i="87"/>
  <c r="J119" i="87"/>
  <c r="N119" i="87"/>
  <c r="R119" i="87"/>
  <c r="Y118" i="87"/>
  <c r="AD118" i="87"/>
  <c r="AI118" i="87"/>
  <c r="AP118" i="87"/>
  <c r="C119" i="87"/>
  <c r="H119" i="87"/>
  <c r="M119" i="87"/>
  <c r="S119" i="87"/>
  <c r="X126" i="87"/>
  <c r="AB126" i="87"/>
  <c r="AF126" i="87"/>
  <c r="AJ126" i="87"/>
  <c r="BC126" i="87"/>
  <c r="Z128" i="87"/>
  <c r="I150" i="87"/>
  <c r="AT135" i="87" s="1"/>
  <c r="I142" i="87"/>
  <c r="I146" i="87"/>
  <c r="I137" i="87"/>
  <c r="I144" i="87"/>
  <c r="AL128" i="87"/>
  <c r="AK128" i="87"/>
  <c r="BC128" i="87"/>
  <c r="G130" i="87"/>
  <c r="L130" i="87"/>
  <c r="B132" i="87"/>
  <c r="G132" i="87"/>
  <c r="AC132" i="87" s="1"/>
  <c r="BB134" i="87"/>
  <c r="H135" i="87"/>
  <c r="AI104" i="87"/>
  <c r="AN104" i="87"/>
  <c r="AR104" i="87"/>
  <c r="L105" i="87"/>
  <c r="P105" i="87"/>
  <c r="Y105" i="87"/>
  <c r="AC105" i="87"/>
  <c r="AP105" i="87"/>
  <c r="AT105" i="87"/>
  <c r="AA111" i="87"/>
  <c r="AE111" i="87"/>
  <c r="AI111" i="87"/>
  <c r="AN111" i="87"/>
  <c r="AR111" i="87"/>
  <c r="BE111" i="87"/>
  <c r="E112" i="87"/>
  <c r="I112" i="87"/>
  <c r="D114" i="87"/>
  <c r="Y114" i="87" s="1"/>
  <c r="H114" i="87"/>
  <c r="C116" i="87"/>
  <c r="AE118" i="87"/>
  <c r="AK118" i="87"/>
  <c r="D119" i="87"/>
  <c r="I119" i="87"/>
  <c r="O119" i="87"/>
  <c r="T119" i="87"/>
  <c r="Z126" i="87"/>
  <c r="BE126" i="87"/>
  <c r="F135" i="87"/>
  <c r="AB135" i="87" s="1"/>
  <c r="F130" i="87"/>
  <c r="J135" i="87"/>
  <c r="J130" i="87"/>
  <c r="N135" i="87"/>
  <c r="N130" i="87"/>
  <c r="R132" i="87"/>
  <c r="BB132" i="87" s="1"/>
  <c r="R130" i="87"/>
  <c r="V135" i="87"/>
  <c r="V130" i="87"/>
  <c r="BF130" i="87" s="1"/>
  <c r="AB128" i="87"/>
  <c r="AG128" i="87"/>
  <c r="BE128" i="87"/>
  <c r="C130" i="87"/>
  <c r="X130" i="87" s="1"/>
  <c r="H130" i="87"/>
  <c r="AC130" i="87" s="1"/>
  <c r="C132" i="87"/>
  <c r="AD132" i="87"/>
  <c r="P132" i="87"/>
  <c r="AK132" i="87" s="1"/>
  <c r="V132" i="87"/>
  <c r="BF132" i="87" s="1"/>
  <c r="AA134" i="87"/>
  <c r="AC134" i="87"/>
  <c r="M150" i="87"/>
  <c r="AX135" i="87" s="1"/>
  <c r="M146" i="87"/>
  <c r="Z105" i="87"/>
  <c r="AD105" i="87"/>
  <c r="Y107" i="87"/>
  <c r="AC107" i="87"/>
  <c r="B112" i="87"/>
  <c r="F112" i="87"/>
  <c r="J112" i="87"/>
  <c r="E114" i="87"/>
  <c r="I114" i="87"/>
  <c r="J116" i="87"/>
  <c r="AE116" i="87" s="1"/>
  <c r="AG118" i="87"/>
  <c r="AL118" i="87"/>
  <c r="AR118" i="87"/>
  <c r="E119" i="87"/>
  <c r="K119" i="87"/>
  <c r="C150" i="87"/>
  <c r="AN134" i="87" s="1"/>
  <c r="C144" i="87"/>
  <c r="C146" i="87"/>
  <c r="C142" i="87"/>
  <c r="AN135" i="87"/>
  <c r="C137" i="87"/>
  <c r="G150" i="87"/>
  <c r="AR135" i="87" s="1"/>
  <c r="G144" i="87"/>
  <c r="G146" i="87"/>
  <c r="G142" i="87"/>
  <c r="G137" i="87"/>
  <c r="K135" i="87"/>
  <c r="AG135" i="87" s="1"/>
  <c r="K132" i="87"/>
  <c r="AJ132" i="87"/>
  <c r="S135" i="87"/>
  <c r="S132" i="87"/>
  <c r="X128" i="87"/>
  <c r="AC128" i="87"/>
  <c r="O130" i="87"/>
  <c r="J132" i="87"/>
  <c r="AE132" i="87" s="1"/>
  <c r="O135" i="87"/>
  <c r="X134" i="87"/>
  <c r="B135" i="87"/>
  <c r="BF102" i="87"/>
  <c r="AA105" i="87"/>
  <c r="AE105" i="87"/>
  <c r="E107" i="87"/>
  <c r="I107" i="87"/>
  <c r="F114" i="87"/>
  <c r="AC118" i="87"/>
  <c r="AN118" i="87"/>
  <c r="G119" i="87"/>
  <c r="L119" i="87"/>
  <c r="D135" i="87"/>
  <c r="D132" i="87"/>
  <c r="L150" i="87"/>
  <c r="AW135" i="87" s="1"/>
  <c r="L146" i="87"/>
  <c r="L137" i="87"/>
  <c r="L144" i="87"/>
  <c r="L142" i="87"/>
  <c r="T135" i="87"/>
  <c r="BD128" i="87"/>
  <c r="Y128" i="87"/>
  <c r="AJ128" i="87"/>
  <c r="K130" i="87"/>
  <c r="F132" i="87"/>
  <c r="AA132" i="87" s="1"/>
  <c r="L132" i="87"/>
  <c r="T132" i="87"/>
  <c r="P135" i="87"/>
  <c r="AK134" i="87"/>
  <c r="BD134" i="87"/>
  <c r="Y134" i="87"/>
  <c r="AG134" i="87"/>
  <c r="BB118" i="87"/>
  <c r="AD128" i="87"/>
  <c r="AH128" i="87"/>
  <c r="Z134" i="87"/>
  <c r="AD134" i="87"/>
  <c r="AH134" i="87"/>
  <c r="AL134" i="87"/>
  <c r="BE141" i="87"/>
  <c r="AG141" i="87"/>
  <c r="AL141" i="87"/>
  <c r="D149" i="87"/>
  <c r="Z149" i="87" s="1"/>
  <c r="Z148" i="87"/>
  <c r="H149" i="87"/>
  <c r="AD148" i="87"/>
  <c r="L149" i="87"/>
  <c r="AH149" i="87" s="1"/>
  <c r="P149" i="87"/>
  <c r="T149" i="87"/>
  <c r="BD149" i="87" s="1"/>
  <c r="AB148" i="87"/>
  <c r="AJ148" i="87"/>
  <c r="G149" i="87"/>
  <c r="AC141" i="87"/>
  <c r="AH141" i="87"/>
  <c r="AK148" i="87"/>
  <c r="BC148" i="87"/>
  <c r="K149" i="87"/>
  <c r="V160" i="87"/>
  <c r="V165" i="87"/>
  <c r="Q150" i="87"/>
  <c r="Y141" i="87"/>
  <c r="AJ141" i="87"/>
  <c r="F149" i="87"/>
  <c r="AA148" i="87"/>
  <c r="J149" i="87"/>
  <c r="AE148" i="87"/>
  <c r="N149" i="87"/>
  <c r="AI148" i="87"/>
  <c r="R149" i="87"/>
  <c r="BB149" i="87" s="1"/>
  <c r="G162" i="87"/>
  <c r="AR148" i="87"/>
  <c r="Y148" i="87"/>
  <c r="AG148" i="87"/>
  <c r="C149" i="87"/>
  <c r="BE148" i="87"/>
  <c r="AA154" i="87"/>
  <c r="AF154" i="87"/>
  <c r="AG155" i="87"/>
  <c r="G156" i="87"/>
  <c r="AB156" i="87" s="1"/>
  <c r="L156" i="87"/>
  <c r="AI157" i="87"/>
  <c r="C158" i="87"/>
  <c r="Y158" i="87" s="1"/>
  <c r="N158" i="87"/>
  <c r="S158" i="87"/>
  <c r="Z158" i="87"/>
  <c r="Z159" i="87"/>
  <c r="AE159" i="87"/>
  <c r="E160" i="87"/>
  <c r="AB161" i="87"/>
  <c r="AG161" i="87"/>
  <c r="M162" i="87"/>
  <c r="X163" i="87"/>
  <c r="AB163" i="87"/>
  <c r="AF163" i="87"/>
  <c r="AJ163" i="87"/>
  <c r="I164" i="87"/>
  <c r="O164" i="87"/>
  <c r="AJ164" i="87" s="1"/>
  <c r="AB154" i="87"/>
  <c r="AC155" i="87"/>
  <c r="C156" i="87"/>
  <c r="E180" i="87"/>
  <c r="E172" i="87"/>
  <c r="E167" i="87"/>
  <c r="E176" i="87"/>
  <c r="E174" i="87"/>
  <c r="J158" i="87"/>
  <c r="O158" i="87"/>
  <c r="AA159" i="87"/>
  <c r="L160" i="87"/>
  <c r="Q160" i="87"/>
  <c r="X161" i="87"/>
  <c r="AC161" i="87"/>
  <c r="K164" i="87"/>
  <c r="AF164" i="87" s="1"/>
  <c r="P164" i="87"/>
  <c r="O156" i="87"/>
  <c r="AJ156" i="87" s="1"/>
  <c r="F158" i="87"/>
  <c r="AB158" i="87" s="1"/>
  <c r="K158" i="87"/>
  <c r="Q172" i="87"/>
  <c r="Q167" i="87"/>
  <c r="AH159" i="87"/>
  <c r="M160" i="87"/>
  <c r="E162" i="87"/>
  <c r="AH148" i="87"/>
  <c r="AL148" i="87"/>
  <c r="BD148" i="87"/>
  <c r="D162" i="87"/>
  <c r="L162" i="87"/>
  <c r="T162" i="87"/>
  <c r="AE154" i="87"/>
  <c r="AK155" i="87"/>
  <c r="B158" i="87"/>
  <c r="M172" i="87"/>
  <c r="M167" i="87"/>
  <c r="R158" i="87"/>
  <c r="X159" i="87"/>
  <c r="AB159" i="87"/>
  <c r="AF159" i="87"/>
  <c r="AJ159" i="87"/>
  <c r="AI159" i="87"/>
  <c r="D160" i="87"/>
  <c r="T160" i="87"/>
  <c r="Q162" i="87"/>
  <c r="D165" i="87"/>
  <c r="Z165" i="87" s="1"/>
  <c r="T165" i="87"/>
  <c r="D171" i="87"/>
  <c r="Z166" i="87"/>
  <c r="H171" i="87"/>
  <c r="AC166" i="87"/>
  <c r="L171" i="87"/>
  <c r="AH166" i="87"/>
  <c r="AG166" i="87"/>
  <c r="P171" i="87"/>
  <c r="AK171" i="87" s="1"/>
  <c r="AK166" i="87"/>
  <c r="T171" i="87"/>
  <c r="AD166" i="87"/>
  <c r="Y154" i="87"/>
  <c r="AC154" i="87"/>
  <c r="AG154" i="87"/>
  <c r="AK154" i="87"/>
  <c r="M171" i="87"/>
  <c r="AA166" i="87"/>
  <c r="X168" i="87"/>
  <c r="AI168" i="87"/>
  <c r="AD170" i="87"/>
  <c r="C178" i="87"/>
  <c r="G178" i="87"/>
  <c r="AB173" i="87"/>
  <c r="K178" i="87"/>
  <c r="AF173" i="87"/>
  <c r="Y168" i="87"/>
  <c r="AE168" i="87"/>
  <c r="Z170" i="87"/>
  <c r="AE170" i="87"/>
  <c r="D178" i="87"/>
  <c r="Z178" i="87" s="1"/>
  <c r="H178" i="87"/>
  <c r="AD178" i="87" s="1"/>
  <c r="L178" i="87"/>
  <c r="AH178" i="87" s="1"/>
  <c r="AG173" i="87"/>
  <c r="P178" i="87"/>
  <c r="T178" i="87"/>
  <c r="Z173" i="87"/>
  <c r="AH173" i="87"/>
  <c r="Z175" i="87"/>
  <c r="F178" i="87"/>
  <c r="AA173" i="87"/>
  <c r="J178" i="87"/>
  <c r="AE173" i="87"/>
  <c r="N178" i="87"/>
  <c r="AJ178" i="87" s="1"/>
  <c r="AI173" i="87"/>
  <c r="R178" i="87"/>
  <c r="X173" i="87"/>
  <c r="I179" i="87"/>
  <c r="AH175" i="87"/>
  <c r="AD175" i="87"/>
  <c r="Z177" i="87"/>
  <c r="Y177" i="87"/>
  <c r="AC177" i="87"/>
  <c r="AH177" i="87"/>
  <c r="E179" i="87"/>
  <c r="AK177" i="87"/>
  <c r="AR112" i="87" l="1"/>
  <c r="AC116" i="87"/>
  <c r="AD158" i="87"/>
  <c r="Z12" i="87"/>
  <c r="Q174" i="87"/>
  <c r="U162" i="87"/>
  <c r="R112" i="87"/>
  <c r="BF105" i="87"/>
  <c r="AG40" i="87"/>
  <c r="K26" i="87"/>
  <c r="AB42" i="87"/>
  <c r="AG10" i="87"/>
  <c r="U137" i="87"/>
  <c r="E150" i="87"/>
  <c r="AP149" i="87" s="1"/>
  <c r="X40" i="87"/>
  <c r="Q179" i="87"/>
  <c r="AG171" i="87"/>
  <c r="H160" i="87"/>
  <c r="Q176" i="87"/>
  <c r="M137" i="87"/>
  <c r="AH137" i="87" s="1"/>
  <c r="M142" i="87"/>
  <c r="AC88" i="87"/>
  <c r="AI100" i="87"/>
  <c r="Y81" i="87"/>
  <c r="AY39" i="87"/>
  <c r="AR18" i="87"/>
  <c r="AR25" i="87"/>
  <c r="AB15" i="87"/>
  <c r="G22" i="87"/>
  <c r="AR5" i="87"/>
  <c r="AR14" i="87"/>
  <c r="AY35" i="87"/>
  <c r="Q180" i="87"/>
  <c r="H167" i="87"/>
  <c r="H169" i="87" s="1"/>
  <c r="AB112" i="87"/>
  <c r="AH135" i="87"/>
  <c r="AV30" i="87"/>
  <c r="AR21" i="87"/>
  <c r="G17" i="87"/>
  <c r="AV28" i="87"/>
  <c r="X26" i="87"/>
  <c r="AR30" i="87"/>
  <c r="AR27" i="87"/>
  <c r="AR9" i="87"/>
  <c r="H162" i="87"/>
  <c r="BB130" i="87"/>
  <c r="AN58" i="87"/>
  <c r="AY51" i="87"/>
  <c r="AR28" i="87"/>
  <c r="AR23" i="87"/>
  <c r="AR15" i="87"/>
  <c r="AF15" i="87"/>
  <c r="G72" i="87"/>
  <c r="AD29" i="87"/>
  <c r="G26" i="87"/>
  <c r="AR11" i="87"/>
  <c r="AA116" i="87"/>
  <c r="H89" i="87"/>
  <c r="AN59" i="87"/>
  <c r="AE66" i="87"/>
  <c r="X171" i="87"/>
  <c r="P162" i="87"/>
  <c r="AD164" i="87"/>
  <c r="P160" i="87"/>
  <c r="U146" i="87"/>
  <c r="Z164" i="87"/>
  <c r="AC81" i="87"/>
  <c r="AH59" i="87"/>
  <c r="BD29" i="87"/>
  <c r="S26" i="87"/>
  <c r="BC26" i="87" s="1"/>
  <c r="O75" i="87"/>
  <c r="U179" i="87"/>
  <c r="AJ171" i="87"/>
  <c r="AK158" i="87"/>
  <c r="U142" i="87"/>
  <c r="AD81" i="87"/>
  <c r="X59" i="87"/>
  <c r="S17" i="87"/>
  <c r="BC17" i="87" s="1"/>
  <c r="AF171" i="87"/>
  <c r="Y171" i="87"/>
  <c r="U144" i="87"/>
  <c r="BE135" i="87"/>
  <c r="AB66" i="87"/>
  <c r="AG56" i="87"/>
  <c r="Y56" i="87"/>
  <c r="S24" i="87"/>
  <c r="BC24" i="87" s="1"/>
  <c r="S22" i="87"/>
  <c r="AE156" i="87"/>
  <c r="X74" i="87"/>
  <c r="BB29" i="87"/>
  <c r="AI156" i="87"/>
  <c r="AD42" i="87"/>
  <c r="AD10" i="87"/>
  <c r="BD10" i="87"/>
  <c r="Y10" i="87"/>
  <c r="AU35" i="87"/>
  <c r="BC100" i="87"/>
  <c r="X114" i="87"/>
  <c r="P172" i="87"/>
  <c r="P167" i="87"/>
  <c r="P169" i="87" s="1"/>
  <c r="BD102" i="87"/>
  <c r="AS58" i="87"/>
  <c r="AG42" i="87"/>
  <c r="AD156" i="87"/>
  <c r="AR29" i="87"/>
  <c r="AO59" i="87"/>
  <c r="AE74" i="87"/>
  <c r="AH165" i="87"/>
  <c r="AD74" i="87"/>
  <c r="AC158" i="87"/>
  <c r="G160" i="87"/>
  <c r="AJ102" i="87"/>
  <c r="R114" i="87"/>
  <c r="X81" i="87"/>
  <c r="AY50" i="87"/>
  <c r="AY57" i="87"/>
  <c r="BE29" i="87"/>
  <c r="AZ21" i="87"/>
  <c r="AV18" i="87"/>
  <c r="K17" i="87"/>
  <c r="K19" i="87" s="1"/>
  <c r="AV16" i="87"/>
  <c r="AF40" i="87"/>
  <c r="AJ29" i="87"/>
  <c r="AK10" i="87"/>
  <c r="G75" i="87"/>
  <c r="G90" i="87" s="1"/>
  <c r="AV29" i="87"/>
  <c r="AZ13" i="87"/>
  <c r="AV11" i="87"/>
  <c r="AV9" i="87"/>
  <c r="AZ7" i="87"/>
  <c r="AG15" i="87"/>
  <c r="AH164" i="87"/>
  <c r="X164" i="87"/>
  <c r="AY38" i="87"/>
  <c r="X29" i="87"/>
  <c r="AY34" i="87"/>
  <c r="AY53" i="87"/>
  <c r="AA29" i="87"/>
  <c r="AB171" i="87"/>
  <c r="AI164" i="87"/>
  <c r="AA74" i="87"/>
  <c r="U172" i="87"/>
  <c r="Y116" i="87"/>
  <c r="R107" i="87"/>
  <c r="R109" i="87" s="1"/>
  <c r="BB100" i="87"/>
  <c r="Y74" i="87"/>
  <c r="AY60" i="87"/>
  <c r="AO51" i="87"/>
  <c r="AY55" i="87"/>
  <c r="X66" i="87"/>
  <c r="AY45" i="87"/>
  <c r="Y59" i="87"/>
  <c r="AK29" i="87"/>
  <c r="AV21" i="87"/>
  <c r="AZ23" i="87"/>
  <c r="AZ20" i="87"/>
  <c r="AZ15" i="87"/>
  <c r="K24" i="87"/>
  <c r="AV13" i="87"/>
  <c r="AV7" i="87"/>
  <c r="AV5" i="87"/>
  <c r="AA171" i="87"/>
  <c r="AY44" i="87"/>
  <c r="AY41" i="87"/>
  <c r="AG158" i="87"/>
  <c r="X156" i="87"/>
  <c r="U160" i="87"/>
  <c r="AX149" i="87"/>
  <c r="AC164" i="87"/>
  <c r="Z114" i="87"/>
  <c r="AK100" i="87"/>
  <c r="BB105" i="87"/>
  <c r="AY48" i="87"/>
  <c r="AD59" i="87"/>
  <c r="AY58" i="87"/>
  <c r="AY46" i="87"/>
  <c r="AY43" i="87"/>
  <c r="AV27" i="87"/>
  <c r="AZ14" i="87"/>
  <c r="AZ30" i="87"/>
  <c r="AZ27" i="87"/>
  <c r="AJ40" i="87"/>
  <c r="AV23" i="87"/>
  <c r="AV20" i="87"/>
  <c r="AV15" i="87"/>
  <c r="AI40" i="87"/>
  <c r="AZ28" i="87"/>
  <c r="K22" i="87"/>
  <c r="AV14" i="87"/>
  <c r="AT149" i="87"/>
  <c r="U174" i="87"/>
  <c r="U176" i="87"/>
  <c r="AG156" i="87"/>
  <c r="Q142" i="87"/>
  <c r="BB142" i="87" s="1"/>
  <c r="E142" i="87"/>
  <c r="I162" i="87"/>
  <c r="AK149" i="87"/>
  <c r="AI130" i="87"/>
  <c r="AA130" i="87"/>
  <c r="AJ100" i="87"/>
  <c r="BB135" i="87"/>
  <c r="AC74" i="87"/>
  <c r="AU48" i="87"/>
  <c r="AU60" i="87"/>
  <c r="AU43" i="87"/>
  <c r="AN28" i="87"/>
  <c r="AI10" i="87"/>
  <c r="M72" i="87"/>
  <c r="X30" i="87"/>
  <c r="AN18" i="87"/>
  <c r="AN38" i="87"/>
  <c r="S72" i="87"/>
  <c r="C72" i="87"/>
  <c r="AO28" i="87"/>
  <c r="AN9" i="87"/>
  <c r="AN5" i="87"/>
  <c r="Y15" i="87"/>
  <c r="AU38" i="87"/>
  <c r="AU37" i="87"/>
  <c r="AC171" i="87"/>
  <c r="U180" i="87"/>
  <c r="AJ149" i="87"/>
  <c r="I160" i="87"/>
  <c r="AD160" i="87" s="1"/>
  <c r="Q146" i="87"/>
  <c r="Z135" i="87"/>
  <c r="X112" i="87"/>
  <c r="AE130" i="87"/>
  <c r="AU55" i="87"/>
  <c r="AU45" i="87"/>
  <c r="AU39" i="87"/>
  <c r="M70" i="87"/>
  <c r="AN25" i="87"/>
  <c r="C22" i="87"/>
  <c r="AN8" i="87"/>
  <c r="AO21" i="87"/>
  <c r="AU34" i="87"/>
  <c r="AU53" i="87"/>
  <c r="E146" i="87"/>
  <c r="AC165" i="87"/>
  <c r="Q144" i="87"/>
  <c r="E137" i="87"/>
  <c r="AD149" i="87"/>
  <c r="AU57" i="87"/>
  <c r="AU51" i="87"/>
  <c r="AU46" i="87"/>
  <c r="X68" i="87"/>
  <c r="AN14" i="87"/>
  <c r="AU44" i="87"/>
  <c r="X15" i="87"/>
  <c r="AN27" i="87"/>
  <c r="AO14" i="87"/>
  <c r="AN13" i="87"/>
  <c r="AN11" i="87"/>
  <c r="AO8" i="87"/>
  <c r="Z162" i="87"/>
  <c r="AH171" i="87"/>
  <c r="M179" i="87"/>
  <c r="BE149" i="87"/>
  <c r="AJ130" i="87"/>
  <c r="AW58" i="87"/>
  <c r="Y42" i="87"/>
  <c r="AW38" i="87"/>
  <c r="AW8" i="87"/>
  <c r="AD66" i="87"/>
  <c r="AN30" i="87"/>
  <c r="AN4" i="87"/>
  <c r="AD114" i="87"/>
  <c r="Y40" i="87"/>
  <c r="Y132" i="87"/>
  <c r="V162" i="87"/>
  <c r="BC22" i="87"/>
  <c r="AL59" i="87"/>
  <c r="AN148" i="87"/>
  <c r="AL149" i="87"/>
  <c r="Q120" i="87"/>
  <c r="Z81" i="87"/>
  <c r="AS51" i="87"/>
  <c r="AC42" i="87"/>
  <c r="AB116" i="87"/>
  <c r="AV8" i="87"/>
  <c r="AH160" i="87"/>
  <c r="AN141" i="87"/>
  <c r="AB114" i="87"/>
  <c r="Y66" i="87"/>
  <c r="Y164" i="87"/>
  <c r="BD59" i="87"/>
  <c r="AV4" i="87"/>
  <c r="M174" i="87"/>
  <c r="AW134" i="87"/>
  <c r="AF132" i="87"/>
  <c r="AH144" i="87"/>
  <c r="X132" i="87"/>
  <c r="AG130" i="87"/>
  <c r="AG102" i="87"/>
  <c r="AL132" i="87"/>
  <c r="AW21" i="87"/>
  <c r="M180" i="87"/>
  <c r="AK164" i="87"/>
  <c r="AC156" i="87"/>
  <c r="AC114" i="87"/>
  <c r="BD42" i="87"/>
  <c r="AZ25" i="87"/>
  <c r="AZ8" i="87"/>
  <c r="AZ4" i="87"/>
  <c r="M176" i="87"/>
  <c r="AC162" i="87"/>
  <c r="AE164" i="87"/>
  <c r="AR141" i="87"/>
  <c r="BD119" i="87"/>
  <c r="AY111" i="87"/>
  <c r="Y130" i="87"/>
  <c r="B89" i="87"/>
  <c r="AW14" i="87"/>
  <c r="AF10" i="87"/>
  <c r="AH158" i="87"/>
  <c r="AZ29" i="87"/>
  <c r="BD100" i="87"/>
  <c r="AR8" i="87"/>
  <c r="T179" i="87"/>
  <c r="R179" i="87"/>
  <c r="J160" i="87"/>
  <c r="J165" i="87"/>
  <c r="J162" i="87"/>
  <c r="AE162" i="87" s="1"/>
  <c r="AE158" i="87"/>
  <c r="AH156" i="87"/>
  <c r="P179" i="87"/>
  <c r="AK179" i="87" s="1"/>
  <c r="AK178" i="87"/>
  <c r="D179" i="87"/>
  <c r="Y178" i="87"/>
  <c r="C179" i="87"/>
  <c r="X179" i="87" s="1"/>
  <c r="X178" i="87"/>
  <c r="R160" i="87"/>
  <c r="R165" i="87"/>
  <c r="R162" i="87"/>
  <c r="Q169" i="87"/>
  <c r="AI171" i="87"/>
  <c r="U169" i="87"/>
  <c r="AD171" i="87"/>
  <c r="Z171" i="87"/>
  <c r="AH162" i="87"/>
  <c r="N160" i="87"/>
  <c r="AI160" i="87" s="1"/>
  <c r="AI158" i="87"/>
  <c r="N165" i="87"/>
  <c r="N162" i="87"/>
  <c r="AI162" i="87" s="1"/>
  <c r="P176" i="87"/>
  <c r="AN149" i="87"/>
  <c r="X149" i="87"/>
  <c r="G172" i="87"/>
  <c r="G180" i="87"/>
  <c r="G176" i="87"/>
  <c r="G174" i="87"/>
  <c r="G167" i="87"/>
  <c r="AI149" i="87"/>
  <c r="U139" i="87"/>
  <c r="AG149" i="87"/>
  <c r="AW149" i="87"/>
  <c r="Y149" i="87"/>
  <c r="AF130" i="87"/>
  <c r="AW150" i="87"/>
  <c r="AW133" i="87"/>
  <c r="AW147" i="87"/>
  <c r="AW148" i="87"/>
  <c r="AW145" i="87"/>
  <c r="AW140" i="87"/>
  <c r="AW138" i="87"/>
  <c r="AW143" i="87"/>
  <c r="AW136" i="87"/>
  <c r="AW127" i="87"/>
  <c r="AW125" i="87"/>
  <c r="AW129" i="87"/>
  <c r="AW124" i="87"/>
  <c r="AW131" i="87"/>
  <c r="AB119" i="87"/>
  <c r="AR119" i="87"/>
  <c r="AA114" i="87"/>
  <c r="B150" i="87"/>
  <c r="X150" i="87" s="1"/>
  <c r="B144" i="87"/>
  <c r="X144" i="87" s="1"/>
  <c r="B146" i="87"/>
  <c r="X146" i="87" s="1"/>
  <c r="B142" i="87"/>
  <c r="B137" i="87"/>
  <c r="B139" i="87" s="1"/>
  <c r="O150" i="87"/>
  <c r="AZ135" i="87" s="1"/>
  <c r="O144" i="87"/>
  <c r="AJ135" i="87"/>
  <c r="O146" i="87"/>
  <c r="O142" i="87"/>
  <c r="O137" i="87"/>
  <c r="BC132" i="87"/>
  <c r="K150" i="87"/>
  <c r="AG150" i="87" s="1"/>
  <c r="K144" i="87"/>
  <c r="AF135" i="87"/>
  <c r="K137" i="87"/>
  <c r="AG137" i="87" s="1"/>
  <c r="K146" i="87"/>
  <c r="K142" i="87"/>
  <c r="AG142" i="87" s="1"/>
  <c r="C139" i="87"/>
  <c r="X135" i="87"/>
  <c r="AP119" i="87"/>
  <c r="Z119" i="87"/>
  <c r="AE112" i="87"/>
  <c r="AH142" i="87"/>
  <c r="N150" i="87"/>
  <c r="AY149" i="87" s="1"/>
  <c r="N146" i="87"/>
  <c r="AI146" i="87" s="1"/>
  <c r="N142" i="87"/>
  <c r="N137" i="87"/>
  <c r="N144" i="87"/>
  <c r="AI144" i="87" s="1"/>
  <c r="AI135" i="87"/>
  <c r="AO119" i="87"/>
  <c r="Y119" i="87"/>
  <c r="X116" i="87"/>
  <c r="Z112" i="87"/>
  <c r="AW141" i="87"/>
  <c r="AW128" i="87"/>
  <c r="BC119" i="87"/>
  <c r="AA119" i="87"/>
  <c r="AQ119" i="87"/>
  <c r="AC112" i="87"/>
  <c r="V109" i="87"/>
  <c r="AY104" i="87"/>
  <c r="BC130" i="87"/>
  <c r="BE102" i="87"/>
  <c r="L89" i="87"/>
  <c r="BB144" i="87"/>
  <c r="AD130" i="87"/>
  <c r="AG100" i="87"/>
  <c r="BE100" i="87"/>
  <c r="BH100" i="87"/>
  <c r="AH100" i="87"/>
  <c r="K89" i="87"/>
  <c r="N89" i="87"/>
  <c r="AA88" i="87"/>
  <c r="F89" i="87"/>
  <c r="AE81" i="87"/>
  <c r="I89" i="87"/>
  <c r="AJ59" i="87"/>
  <c r="AA66" i="87"/>
  <c r="Z66" i="87"/>
  <c r="AC66" i="87"/>
  <c r="AA59" i="87"/>
  <c r="AQ59" i="87"/>
  <c r="E72" i="87"/>
  <c r="E75" i="87"/>
  <c r="E70" i="87"/>
  <c r="Z68" i="87"/>
  <c r="T72" i="87"/>
  <c r="T70" i="87"/>
  <c r="T75" i="87"/>
  <c r="N75" i="87"/>
  <c r="N72" i="87"/>
  <c r="N70" i="87"/>
  <c r="Z59" i="87"/>
  <c r="J49" i="87"/>
  <c r="AW51" i="87"/>
  <c r="AW45" i="87"/>
  <c r="I56" i="87"/>
  <c r="AD56" i="87" s="1"/>
  <c r="I54" i="87"/>
  <c r="AD54" i="87" s="1"/>
  <c r="I47" i="87"/>
  <c r="I60" i="87"/>
  <c r="AT45" i="87" s="1"/>
  <c r="I52" i="87"/>
  <c r="AE52" i="87" s="1"/>
  <c r="AD45" i="87"/>
  <c r="G56" i="87"/>
  <c r="AB56" i="87" s="1"/>
  <c r="G54" i="87"/>
  <c r="AB54" i="87" s="1"/>
  <c r="G47" i="87"/>
  <c r="AC47" i="87" s="1"/>
  <c r="G60" i="87"/>
  <c r="AR45" i="87" s="1"/>
  <c r="G52" i="87"/>
  <c r="AC52" i="87" s="1"/>
  <c r="AB45" i="87"/>
  <c r="AG47" i="87"/>
  <c r="L49" i="87"/>
  <c r="AC56" i="87"/>
  <c r="AC45" i="87"/>
  <c r="Y47" i="87"/>
  <c r="D49" i="87"/>
  <c r="AQ53" i="87"/>
  <c r="AQ58" i="87"/>
  <c r="AQ48" i="87"/>
  <c r="AQ57" i="87"/>
  <c r="AQ60" i="87"/>
  <c r="AQ50" i="87"/>
  <c r="AQ46" i="87"/>
  <c r="AQ55" i="87"/>
  <c r="AQ43" i="87"/>
  <c r="AQ39" i="87"/>
  <c r="AQ38" i="87"/>
  <c r="AQ37" i="87"/>
  <c r="AQ35" i="87"/>
  <c r="AQ41" i="87"/>
  <c r="AQ34" i="87"/>
  <c r="Y29" i="87"/>
  <c r="AO29" i="87"/>
  <c r="V22" i="87"/>
  <c r="BF22" i="87" s="1"/>
  <c r="BF15" i="87"/>
  <c r="V17" i="87"/>
  <c r="AC10" i="87"/>
  <c r="P54" i="87"/>
  <c r="P60" i="87"/>
  <c r="AK45" i="87"/>
  <c r="P56" i="87"/>
  <c r="P47" i="87"/>
  <c r="P52" i="87"/>
  <c r="AK42" i="87"/>
  <c r="X24" i="87"/>
  <c r="AR22" i="87"/>
  <c r="BE15" i="87"/>
  <c r="U17" i="87"/>
  <c r="E26" i="87"/>
  <c r="Z26" i="87" s="1"/>
  <c r="E24" i="87"/>
  <c r="Z24" i="87" s="1"/>
  <c r="E22" i="87"/>
  <c r="E30" i="87"/>
  <c r="AP15" i="87" s="1"/>
  <c r="E17" i="87"/>
  <c r="Z15" i="87"/>
  <c r="BC10" i="87"/>
  <c r="X10" i="87"/>
  <c r="T26" i="87"/>
  <c r="T17" i="87"/>
  <c r="T24" i="87"/>
  <c r="T22" i="87"/>
  <c r="BD22" i="87" s="1"/>
  <c r="T30" i="87"/>
  <c r="BD30" i="87" s="1"/>
  <c r="BD15" i="87"/>
  <c r="BF10" i="87"/>
  <c r="AH10" i="87"/>
  <c r="Z40" i="87"/>
  <c r="Z10" i="87"/>
  <c r="Y24" i="87"/>
  <c r="AF54" i="87"/>
  <c r="AN52" i="87"/>
  <c r="X52" i="87"/>
  <c r="X60" i="87"/>
  <c r="AN55" i="87"/>
  <c r="AN60" i="87"/>
  <c r="AN44" i="87"/>
  <c r="AN51" i="87"/>
  <c r="AN50" i="87"/>
  <c r="AN57" i="87"/>
  <c r="AN53" i="87"/>
  <c r="AN48" i="87"/>
  <c r="AN35" i="87"/>
  <c r="AN43" i="87"/>
  <c r="AN41" i="87"/>
  <c r="AN34" i="87"/>
  <c r="AN46" i="87"/>
  <c r="AN39" i="87"/>
  <c r="AN37" i="87"/>
  <c r="F179" i="87"/>
  <c r="AA179" i="87" s="1"/>
  <c r="AA178" i="87"/>
  <c r="K179" i="87"/>
  <c r="AF178" i="87"/>
  <c r="T180" i="87"/>
  <c r="T176" i="87"/>
  <c r="T172" i="87"/>
  <c r="T174" i="87"/>
  <c r="T167" i="87"/>
  <c r="K162" i="87"/>
  <c r="AF162" i="87" s="1"/>
  <c r="AF158" i="87"/>
  <c r="K165" i="87"/>
  <c r="AG165" i="87" s="1"/>
  <c r="K160" i="87"/>
  <c r="L180" i="87"/>
  <c r="L176" i="87"/>
  <c r="L172" i="87"/>
  <c r="L174" i="87"/>
  <c r="AH174" i="87" s="1"/>
  <c r="L167" i="87"/>
  <c r="AH167" i="87" s="1"/>
  <c r="Y156" i="87"/>
  <c r="Z160" i="87"/>
  <c r="X158" i="87"/>
  <c r="C165" i="87"/>
  <c r="Y165" i="87" s="1"/>
  <c r="C160" i="87"/>
  <c r="Y160" i="87" s="1"/>
  <c r="C162" i="87"/>
  <c r="Y162" i="87" s="1"/>
  <c r="P174" i="87"/>
  <c r="P180" i="87"/>
  <c r="H174" i="87"/>
  <c r="E139" i="87"/>
  <c r="AK156" i="87"/>
  <c r="I180" i="87"/>
  <c r="I176" i="87"/>
  <c r="I174" i="87"/>
  <c r="I172" i="87"/>
  <c r="AD165" i="87"/>
  <c r="I167" i="87"/>
  <c r="BD132" i="87"/>
  <c r="BE132" i="87"/>
  <c r="T150" i="87"/>
  <c r="T146" i="87"/>
  <c r="T137" i="87"/>
  <c r="T142" i="87"/>
  <c r="BE142" i="87" s="1"/>
  <c r="BD135" i="87"/>
  <c r="T144" i="87"/>
  <c r="AD107" i="87"/>
  <c r="I109" i="87"/>
  <c r="AR134" i="87"/>
  <c r="S150" i="87"/>
  <c r="S144" i="87"/>
  <c r="BC144" i="87" s="1"/>
  <c r="S146" i="87"/>
  <c r="BC146" i="87" s="1"/>
  <c r="S142" i="87"/>
  <c r="BC142" i="87" s="1"/>
  <c r="S137" i="87"/>
  <c r="BC135" i="87"/>
  <c r="G139" i="87"/>
  <c r="AA112" i="87"/>
  <c r="AH146" i="87"/>
  <c r="AH150" i="87"/>
  <c r="AX150" i="87"/>
  <c r="AX143" i="87"/>
  <c r="AX138" i="87"/>
  <c r="AX148" i="87"/>
  <c r="AX145" i="87"/>
  <c r="AX140" i="87"/>
  <c r="AX136" i="87"/>
  <c r="AX147" i="87"/>
  <c r="AX141" i="87"/>
  <c r="AX129" i="87"/>
  <c r="AX134" i="87"/>
  <c r="AX124" i="87"/>
  <c r="AX133" i="87"/>
  <c r="AX131" i="87"/>
  <c r="AX128" i="87"/>
  <c r="AX127" i="87"/>
  <c r="AX125" i="87"/>
  <c r="P116" i="87"/>
  <c r="P107" i="87"/>
  <c r="P114" i="87"/>
  <c r="AK105" i="87"/>
  <c r="P112" i="87"/>
  <c r="H150" i="87"/>
  <c r="AS135" i="87" s="1"/>
  <c r="H146" i="87"/>
  <c r="AC146" i="87" s="1"/>
  <c r="H137" i="87"/>
  <c r="AD137" i="87" s="1"/>
  <c r="H144" i="87"/>
  <c r="AC144" i="87" s="1"/>
  <c r="H142" i="87"/>
  <c r="AC135" i="87"/>
  <c r="AD135" i="87"/>
  <c r="AR128" i="87"/>
  <c r="I139" i="87"/>
  <c r="AT150" i="87"/>
  <c r="AT143" i="87"/>
  <c r="AT138" i="87"/>
  <c r="AT136" i="87"/>
  <c r="AT134" i="87"/>
  <c r="AT148" i="87"/>
  <c r="AT147" i="87"/>
  <c r="AT141" i="87"/>
  <c r="AT145" i="87"/>
  <c r="AT140" i="87"/>
  <c r="AT129" i="87"/>
  <c r="AT133" i="87"/>
  <c r="AT124" i="87"/>
  <c r="AT131" i="87"/>
  <c r="AT128" i="87"/>
  <c r="AT127" i="87"/>
  <c r="AT125" i="87"/>
  <c r="AH119" i="87"/>
  <c r="BB119" i="87"/>
  <c r="R120" i="87"/>
  <c r="AO112" i="87"/>
  <c r="Y112" i="87"/>
  <c r="J109" i="87"/>
  <c r="AE107" i="87"/>
  <c r="O112" i="87"/>
  <c r="O116" i="87"/>
  <c r="AJ116" i="87" s="1"/>
  <c r="O107" i="87"/>
  <c r="O114" i="87"/>
  <c r="AJ114" i="87" s="1"/>
  <c r="AJ105" i="87"/>
  <c r="BE119" i="87"/>
  <c r="M89" i="87"/>
  <c r="AH130" i="87"/>
  <c r="N109" i="87"/>
  <c r="G89" i="87"/>
  <c r="AB88" i="87"/>
  <c r="R139" i="87"/>
  <c r="BB139" i="87" s="1"/>
  <c r="BB137" i="87"/>
  <c r="U107" i="87"/>
  <c r="BE105" i="87"/>
  <c r="BF120" i="87"/>
  <c r="M116" i="87"/>
  <c r="M107" i="87"/>
  <c r="AI107" i="87" s="1"/>
  <c r="M114" i="87"/>
  <c r="AI114" i="87" s="1"/>
  <c r="AH105" i="87"/>
  <c r="M112" i="87"/>
  <c r="M120" i="87"/>
  <c r="AX119" i="87" s="1"/>
  <c r="Z88" i="87"/>
  <c r="E89" i="87"/>
  <c r="AA81" i="87"/>
  <c r="O89" i="87"/>
  <c r="AB81" i="87"/>
  <c r="U72" i="87"/>
  <c r="U75" i="87"/>
  <c r="U70" i="87"/>
  <c r="AW59" i="87"/>
  <c r="AG59" i="87"/>
  <c r="I72" i="87"/>
  <c r="I75" i="87"/>
  <c r="AD68" i="87"/>
  <c r="I70" i="87"/>
  <c r="J75" i="87"/>
  <c r="J72" i="87"/>
  <c r="AE68" i="87"/>
  <c r="J70" i="87"/>
  <c r="AE70" i="87" s="1"/>
  <c r="S54" i="87"/>
  <c r="BD54" i="87" s="1"/>
  <c r="BC45" i="87"/>
  <c r="S60" i="87"/>
  <c r="S47" i="87"/>
  <c r="S56" i="87"/>
  <c r="BD56" i="87" s="1"/>
  <c r="S52" i="87"/>
  <c r="BD52" i="87" s="1"/>
  <c r="AH42" i="87"/>
  <c r="AI42" i="87"/>
  <c r="Z42" i="87"/>
  <c r="AA42" i="87"/>
  <c r="AG29" i="87"/>
  <c r="AW29" i="87"/>
  <c r="BC59" i="87"/>
  <c r="R60" i="87"/>
  <c r="R56" i="87"/>
  <c r="R52" i="87"/>
  <c r="R54" i="87"/>
  <c r="R47" i="87"/>
  <c r="BB45" i="87"/>
  <c r="AO60" i="87"/>
  <c r="AO57" i="87"/>
  <c r="AO50" i="87"/>
  <c r="AO46" i="87"/>
  <c r="AO55" i="87"/>
  <c r="AO53" i="87"/>
  <c r="AO48" i="87"/>
  <c r="Y60" i="87"/>
  <c r="AO41" i="87"/>
  <c r="AO34" i="87"/>
  <c r="AO39" i="87"/>
  <c r="AO37" i="87"/>
  <c r="AO43" i="87"/>
  <c r="AO35" i="87"/>
  <c r="AE29" i="87"/>
  <c r="G19" i="87"/>
  <c r="N24" i="87"/>
  <c r="N22" i="87"/>
  <c r="AJ22" i="87" s="1"/>
  <c r="N26" i="87"/>
  <c r="AJ26" i="87" s="1"/>
  <c r="N17" i="87"/>
  <c r="AJ17" i="87" s="1"/>
  <c r="AI15" i="87"/>
  <c r="N30" i="87"/>
  <c r="AY112" i="87" s="1"/>
  <c r="AC29" i="87"/>
  <c r="AN22" i="87"/>
  <c r="X22" i="87"/>
  <c r="Q26" i="87"/>
  <c r="BB26" i="87" s="1"/>
  <c r="Q30" i="87"/>
  <c r="Q24" i="87"/>
  <c r="BB24" i="87" s="1"/>
  <c r="Q22" i="87"/>
  <c r="Q17" i="87"/>
  <c r="BB17" i="87" s="1"/>
  <c r="AL15" i="87"/>
  <c r="AJ10" i="87"/>
  <c r="P26" i="87"/>
  <c r="AK26" i="87" s="1"/>
  <c r="P30" i="87"/>
  <c r="AK30" i="87" s="1"/>
  <c r="P24" i="87"/>
  <c r="AK24" i="87" s="1"/>
  <c r="P22" i="87"/>
  <c r="AK22" i="87" s="1"/>
  <c r="P17" i="87"/>
  <c r="AK15" i="87"/>
  <c r="BB12" i="87"/>
  <c r="AL29" i="87"/>
  <c r="L19" i="87"/>
  <c r="AG30" i="87"/>
  <c r="AW16" i="87"/>
  <c r="AW23" i="87"/>
  <c r="AW20" i="87"/>
  <c r="AW13" i="87"/>
  <c r="AW11" i="87"/>
  <c r="AW9" i="87"/>
  <c r="AW7" i="87"/>
  <c r="AW5" i="87"/>
  <c r="AW30" i="87"/>
  <c r="AW27" i="87"/>
  <c r="AW25" i="87"/>
  <c r="AW18" i="87"/>
  <c r="AW4" i="87"/>
  <c r="D19" i="87"/>
  <c r="Y17" i="87"/>
  <c r="AV52" i="87"/>
  <c r="AF52" i="87"/>
  <c r="AF56" i="87"/>
  <c r="X56" i="87"/>
  <c r="X54" i="87"/>
  <c r="N179" i="87"/>
  <c r="AI179" i="87" s="1"/>
  <c r="AI178" i="87"/>
  <c r="L179" i="87"/>
  <c r="AG178" i="87"/>
  <c r="D180" i="87"/>
  <c r="Z180" i="87" s="1"/>
  <c r="D176" i="87"/>
  <c r="D174" i="87"/>
  <c r="Z174" i="87" s="1"/>
  <c r="D172" i="87"/>
  <c r="Z172" i="87" s="1"/>
  <c r="D167" i="87"/>
  <c r="Z167" i="87" s="1"/>
  <c r="M169" i="87"/>
  <c r="F160" i="87"/>
  <c r="AA160" i="87" s="1"/>
  <c r="F162" i="87"/>
  <c r="AA162" i="87" s="1"/>
  <c r="AA158" i="87"/>
  <c r="F165" i="87"/>
  <c r="O165" i="87"/>
  <c r="O160" i="87"/>
  <c r="O162" i="87"/>
  <c r="AJ162" i="87" s="1"/>
  <c r="AJ158" i="87"/>
  <c r="E169" i="87"/>
  <c r="AC172" i="87"/>
  <c r="H176" i="87"/>
  <c r="AA149" i="87"/>
  <c r="AV149" i="87"/>
  <c r="AF149" i="87"/>
  <c r="AP150" i="87"/>
  <c r="AP143" i="87"/>
  <c r="AP138" i="87"/>
  <c r="AP148" i="87"/>
  <c r="AP147" i="87"/>
  <c r="AP141" i="87"/>
  <c r="AP145" i="87"/>
  <c r="AP140" i="87"/>
  <c r="AP129" i="87"/>
  <c r="AP131" i="87"/>
  <c r="AP128" i="87"/>
  <c r="AP127" i="87"/>
  <c r="AP136" i="87"/>
  <c r="AP125" i="87"/>
  <c r="AP133" i="87"/>
  <c r="AP135" i="87"/>
  <c r="AP134" i="87"/>
  <c r="AP124" i="87"/>
  <c r="AD162" i="87"/>
  <c r="AB149" i="87"/>
  <c r="AR149" i="87"/>
  <c r="AC149" i="87"/>
  <c r="AH132" i="87"/>
  <c r="AG132" i="87"/>
  <c r="L139" i="87"/>
  <c r="D150" i="87"/>
  <c r="AO135" i="87" s="1"/>
  <c r="D146" i="87"/>
  <c r="Y146" i="87" s="1"/>
  <c r="D137" i="87"/>
  <c r="Z137" i="87" s="1"/>
  <c r="D142" i="87"/>
  <c r="D144" i="87"/>
  <c r="Y144" i="87" s="1"/>
  <c r="Y135" i="87"/>
  <c r="Z107" i="87"/>
  <c r="E109" i="87"/>
  <c r="X142" i="87"/>
  <c r="AN142" i="87"/>
  <c r="AN150" i="87"/>
  <c r="AN147" i="87"/>
  <c r="AN140" i="87"/>
  <c r="AN136" i="87"/>
  <c r="AN145" i="87"/>
  <c r="AN138" i="87"/>
  <c r="AN143" i="87"/>
  <c r="AN131" i="87"/>
  <c r="AN124" i="87"/>
  <c r="AN129" i="87"/>
  <c r="AN127" i="87"/>
  <c r="AN133" i="87"/>
  <c r="AN125" i="87"/>
  <c r="F150" i="87"/>
  <c r="AQ135" i="87" s="1"/>
  <c r="F144" i="87"/>
  <c r="AA144" i="87" s="1"/>
  <c r="AA135" i="87"/>
  <c r="F146" i="87"/>
  <c r="F142" i="87"/>
  <c r="AB142" i="87" s="1"/>
  <c r="F137" i="87"/>
  <c r="O120" i="87"/>
  <c r="AZ105" i="87" s="1"/>
  <c r="AJ119" i="87"/>
  <c r="L120" i="87"/>
  <c r="AW119" i="87" s="1"/>
  <c r="L107" i="87"/>
  <c r="L114" i="87"/>
  <c r="AG105" i="87"/>
  <c r="L116" i="87"/>
  <c r="L112" i="87"/>
  <c r="AB130" i="87"/>
  <c r="AS119" i="87"/>
  <c r="AC119" i="87"/>
  <c r="AI119" i="87"/>
  <c r="AY119" i="87"/>
  <c r="F109" i="87"/>
  <c r="AA107" i="87"/>
  <c r="K120" i="87"/>
  <c r="AV105" i="87" s="1"/>
  <c r="K116" i="87"/>
  <c r="AF116" i="87" s="1"/>
  <c r="K112" i="87"/>
  <c r="K107" i="87"/>
  <c r="K114" i="87"/>
  <c r="AF114" i="87" s="1"/>
  <c r="AF105" i="87"/>
  <c r="AK119" i="87"/>
  <c r="S120" i="87"/>
  <c r="S112" i="87"/>
  <c r="BC112" i="87" s="1"/>
  <c r="S116" i="87"/>
  <c r="BC116" i="87" s="1"/>
  <c r="S107" i="87"/>
  <c r="BC105" i="87"/>
  <c r="S114" i="87"/>
  <c r="AB107" i="87"/>
  <c r="R150" i="87"/>
  <c r="BB150" i="87" s="1"/>
  <c r="AK130" i="87"/>
  <c r="AE114" i="87"/>
  <c r="AL100" i="87"/>
  <c r="R89" i="87"/>
  <c r="AE88" i="87"/>
  <c r="J89" i="87"/>
  <c r="AE89" i="87" s="1"/>
  <c r="U89" i="87"/>
  <c r="X88" i="87"/>
  <c r="Q72" i="87"/>
  <c r="Q75" i="87"/>
  <c r="Q70" i="87"/>
  <c r="AS59" i="87"/>
  <c r="AC59" i="87"/>
  <c r="AI59" i="87"/>
  <c r="AY59" i="87"/>
  <c r="P72" i="87"/>
  <c r="P70" i="87"/>
  <c r="P75" i="87"/>
  <c r="AB59" i="87"/>
  <c r="T89" i="87"/>
  <c r="D89" i="87"/>
  <c r="Y89" i="87" s="1"/>
  <c r="D72" i="87"/>
  <c r="Y72" i="87" s="1"/>
  <c r="D70" i="87"/>
  <c r="Y70" i="87" s="1"/>
  <c r="D75" i="87"/>
  <c r="Y68" i="87"/>
  <c r="V75" i="87"/>
  <c r="V70" i="87"/>
  <c r="F75" i="87"/>
  <c r="AB75" i="87" s="1"/>
  <c r="F72" i="87"/>
  <c r="AA72" i="87" s="1"/>
  <c r="AA68" i="87"/>
  <c r="F70" i="87"/>
  <c r="V49" i="87"/>
  <c r="BB40" i="87"/>
  <c r="AL40" i="87"/>
  <c r="BE42" i="87"/>
  <c r="BF42" i="87"/>
  <c r="M56" i="87"/>
  <c r="AH56" i="87" s="1"/>
  <c r="M47" i="87"/>
  <c r="AI47" i="87" s="1"/>
  <c r="M54" i="87"/>
  <c r="AH54" i="87" s="1"/>
  <c r="M52" i="87"/>
  <c r="M60" i="87"/>
  <c r="AX45" i="87" s="1"/>
  <c r="AH45" i="87"/>
  <c r="E56" i="87"/>
  <c r="Z56" i="87" s="1"/>
  <c r="E60" i="87"/>
  <c r="AP45" i="87" s="1"/>
  <c r="E47" i="87"/>
  <c r="AA47" i="87" s="1"/>
  <c r="E52" i="87"/>
  <c r="AA52" i="87" s="1"/>
  <c r="E54" i="87"/>
  <c r="Z54" i="87" s="1"/>
  <c r="Z45" i="87"/>
  <c r="AW60" i="87"/>
  <c r="AW57" i="87"/>
  <c r="AW53" i="87"/>
  <c r="AW50" i="87"/>
  <c r="AW46" i="87"/>
  <c r="AG60" i="87"/>
  <c r="AW48" i="87"/>
  <c r="AW55" i="87"/>
  <c r="AW41" i="87"/>
  <c r="AW34" i="87"/>
  <c r="AW43" i="87"/>
  <c r="AW35" i="87"/>
  <c r="AW39" i="87"/>
  <c r="AW37" i="87"/>
  <c r="AS60" i="87"/>
  <c r="AS57" i="87"/>
  <c r="AS50" i="87"/>
  <c r="AS46" i="87"/>
  <c r="AS55" i="87"/>
  <c r="AS48" i="87"/>
  <c r="AS53" i="87"/>
  <c r="AS41" i="87"/>
  <c r="AS34" i="87"/>
  <c r="AS43" i="87"/>
  <c r="AS35" i="87"/>
  <c r="AS39" i="87"/>
  <c r="AS37" i="87"/>
  <c r="Y52" i="87"/>
  <c r="AO52" i="87"/>
  <c r="S19" i="87"/>
  <c r="X17" i="87"/>
  <c r="C19" i="87"/>
  <c r="BE10" i="87"/>
  <c r="BH10" i="87"/>
  <c r="Q56" i="87"/>
  <c r="AL56" i="87" s="1"/>
  <c r="Q47" i="87"/>
  <c r="Q52" i="87"/>
  <c r="Q54" i="87"/>
  <c r="Q60" i="87"/>
  <c r="AL45" i="87"/>
  <c r="AE40" i="87"/>
  <c r="AD40" i="87"/>
  <c r="AO38" i="87"/>
  <c r="J24" i="87"/>
  <c r="AF24" i="87" s="1"/>
  <c r="J22" i="87"/>
  <c r="J26" i="87"/>
  <c r="J30" i="87"/>
  <c r="AU112" i="87" s="1"/>
  <c r="J17" i="87"/>
  <c r="AE15" i="87"/>
  <c r="S82" i="87"/>
  <c r="S86" i="87"/>
  <c r="S84" i="87"/>
  <c r="S77" i="87"/>
  <c r="S90" i="87"/>
  <c r="O82" i="87"/>
  <c r="O90" i="87"/>
  <c r="O77" i="87"/>
  <c r="O86" i="87"/>
  <c r="O84" i="87"/>
  <c r="G84" i="87"/>
  <c r="C82" i="87"/>
  <c r="C86" i="87"/>
  <c r="C84" i="87"/>
  <c r="C77" i="87"/>
  <c r="C90" i="87"/>
  <c r="AS44" i="87"/>
  <c r="AH40" i="87"/>
  <c r="AS38" i="87"/>
  <c r="AZ22" i="87"/>
  <c r="M30" i="87"/>
  <c r="M24" i="87"/>
  <c r="AH24" i="87" s="1"/>
  <c r="M22" i="87"/>
  <c r="M26" i="87"/>
  <c r="AH26" i="87" s="1"/>
  <c r="M17" i="87"/>
  <c r="AH15" i="87"/>
  <c r="H26" i="87"/>
  <c r="AC26" i="87" s="1"/>
  <c r="H30" i="87"/>
  <c r="AS52" i="87" s="1"/>
  <c r="H17" i="87"/>
  <c r="H24" i="87"/>
  <c r="AC24" i="87" s="1"/>
  <c r="H22" i="87"/>
  <c r="AC15" i="87"/>
  <c r="AE10" i="87"/>
  <c r="AQ44" i="87"/>
  <c r="AH29" i="87"/>
  <c r="Z29" i="87"/>
  <c r="AL10" i="87"/>
  <c r="AK40" i="87"/>
  <c r="AG22" i="87"/>
  <c r="AW22" i="87"/>
  <c r="Y30" i="87"/>
  <c r="AO4" i="87"/>
  <c r="AO30" i="87"/>
  <c r="AO27" i="87"/>
  <c r="AO25" i="87"/>
  <c r="AO23" i="87"/>
  <c r="AO20" i="87"/>
  <c r="AO13" i="87"/>
  <c r="AO11" i="87"/>
  <c r="AO9" i="87"/>
  <c r="AO7" i="87"/>
  <c r="AO5" i="87"/>
  <c r="AO18" i="87"/>
  <c r="AO16" i="87"/>
  <c r="AF60" i="87"/>
  <c r="AV55" i="87"/>
  <c r="AV44" i="87"/>
  <c r="AV57" i="87"/>
  <c r="AV53" i="87"/>
  <c r="AV51" i="87"/>
  <c r="AV50" i="87"/>
  <c r="AV60" i="87"/>
  <c r="AV48" i="87"/>
  <c r="AV35" i="87"/>
  <c r="AV46" i="87"/>
  <c r="AV39" i="87"/>
  <c r="AV37" i="87"/>
  <c r="AV43" i="87"/>
  <c r="AV41" i="87"/>
  <c r="AV34" i="87"/>
  <c r="BC12" i="87"/>
  <c r="R19" i="87"/>
  <c r="J179" i="87"/>
  <c r="AE179" i="87" s="1"/>
  <c r="AE178" i="87"/>
  <c r="H179" i="87"/>
  <c r="AC178" i="87"/>
  <c r="G179" i="87"/>
  <c r="AB179" i="87" s="1"/>
  <c r="AB178" i="87"/>
  <c r="B160" i="87"/>
  <c r="B165" i="87"/>
  <c r="B162" i="87"/>
  <c r="S165" i="87"/>
  <c r="S160" i="87"/>
  <c r="S162" i="87"/>
  <c r="H180" i="87"/>
  <c r="AE149" i="87"/>
  <c r="V172" i="87"/>
  <c r="AG164" i="87"/>
  <c r="P150" i="87"/>
  <c r="P146" i="87"/>
  <c r="P137" i="87"/>
  <c r="P144" i="87"/>
  <c r="P142" i="87"/>
  <c r="AK135" i="87"/>
  <c r="AW142" i="87"/>
  <c r="AG146" i="87"/>
  <c r="AG119" i="87"/>
  <c r="BC149" i="87"/>
  <c r="AL135" i="87"/>
  <c r="AR142" i="87"/>
  <c r="AR150" i="87"/>
  <c r="AR147" i="87"/>
  <c r="AR140" i="87"/>
  <c r="AR136" i="87"/>
  <c r="AR145" i="87"/>
  <c r="AR138" i="87"/>
  <c r="AR143" i="87"/>
  <c r="AR131" i="87"/>
  <c r="AR124" i="87"/>
  <c r="AR125" i="87"/>
  <c r="AR133" i="87"/>
  <c r="AR129" i="87"/>
  <c r="AR127" i="87"/>
  <c r="AF119" i="87"/>
  <c r="AN128" i="87"/>
  <c r="BF135" i="87"/>
  <c r="V137" i="87"/>
  <c r="V167" i="87" s="1"/>
  <c r="V142" i="87"/>
  <c r="BF142" i="87" s="1"/>
  <c r="J150" i="87"/>
  <c r="AU135" i="87" s="1"/>
  <c r="J146" i="87"/>
  <c r="AE146" i="87" s="1"/>
  <c r="J142" i="87"/>
  <c r="J137" i="87"/>
  <c r="J144" i="87"/>
  <c r="AE144" i="87" s="1"/>
  <c r="AE135" i="87"/>
  <c r="AD119" i="87"/>
  <c r="AT119" i="87"/>
  <c r="AD112" i="87"/>
  <c r="AB132" i="87"/>
  <c r="X119" i="87"/>
  <c r="AN119" i="87"/>
  <c r="AU119" i="87"/>
  <c r="AE119" i="87"/>
  <c r="X107" i="87"/>
  <c r="T116" i="87"/>
  <c r="T107" i="87"/>
  <c r="BD105" i="87"/>
  <c r="T120" i="87"/>
  <c r="T114" i="87"/>
  <c r="T112" i="87"/>
  <c r="BD112" i="87" s="1"/>
  <c r="P120" i="87"/>
  <c r="AY117" i="87"/>
  <c r="AY118" i="87"/>
  <c r="AY113" i="87"/>
  <c r="AY106" i="87"/>
  <c r="AY120" i="87"/>
  <c r="AY110" i="87"/>
  <c r="AY115" i="87"/>
  <c r="AY108" i="87"/>
  <c r="AY103" i="87"/>
  <c r="AY99" i="87"/>
  <c r="AY97" i="87"/>
  <c r="AY95" i="87"/>
  <c r="AY98" i="87"/>
  <c r="AY94" i="87"/>
  <c r="AY101" i="87"/>
  <c r="BB146" i="87"/>
  <c r="Z132" i="87"/>
  <c r="Q116" i="87"/>
  <c r="AL116" i="87" s="1"/>
  <c r="Q107" i="87"/>
  <c r="Q114" i="87"/>
  <c r="AL105" i="87"/>
  <c r="Q112" i="87"/>
  <c r="AL112" i="87" s="1"/>
  <c r="P89" i="87"/>
  <c r="X89" i="87"/>
  <c r="H72" i="87"/>
  <c r="AC72" i="87" s="1"/>
  <c r="H70" i="87"/>
  <c r="AC70" i="87" s="1"/>
  <c r="AC68" i="87"/>
  <c r="H75" i="87"/>
  <c r="L72" i="87"/>
  <c r="L70" i="87"/>
  <c r="L75" i="87"/>
  <c r="AE59" i="87"/>
  <c r="AU59" i="87"/>
  <c r="K75" i="87"/>
  <c r="K72" i="87"/>
  <c r="K70" i="87"/>
  <c r="R75" i="87"/>
  <c r="R70" i="87"/>
  <c r="R72" i="87"/>
  <c r="B75" i="87"/>
  <c r="B72" i="87"/>
  <c r="X72" i="87" s="1"/>
  <c r="B70" i="87"/>
  <c r="X70" i="87" s="1"/>
  <c r="AF59" i="87"/>
  <c r="AV59" i="87"/>
  <c r="N49" i="87"/>
  <c r="U56" i="87"/>
  <c r="BE56" i="87" s="1"/>
  <c r="U60" i="87"/>
  <c r="BE60" i="87" s="1"/>
  <c r="U47" i="87"/>
  <c r="BF47" i="87" s="1"/>
  <c r="U52" i="87"/>
  <c r="BE45" i="87"/>
  <c r="U54" i="87"/>
  <c r="BE54" i="87" s="1"/>
  <c r="BF45" i="87"/>
  <c r="M84" i="87"/>
  <c r="M86" i="87"/>
  <c r="M90" i="87"/>
  <c r="M82" i="87"/>
  <c r="M77" i="87"/>
  <c r="O60" i="87"/>
  <c r="O56" i="87"/>
  <c r="AJ56" i="87" s="1"/>
  <c r="O47" i="87"/>
  <c r="O54" i="87"/>
  <c r="AJ54" i="87" s="1"/>
  <c r="O52" i="87"/>
  <c r="AJ45" i="87"/>
  <c r="BD47" i="87"/>
  <c r="T49" i="87"/>
  <c r="AG52" i="87"/>
  <c r="AW52" i="87"/>
  <c r="H49" i="87"/>
  <c r="O19" i="87"/>
  <c r="F49" i="87"/>
  <c r="AI29" i="87"/>
  <c r="AY29" i="87"/>
  <c r="F26" i="87"/>
  <c r="F24" i="87"/>
  <c r="F22" i="87"/>
  <c r="F30" i="87"/>
  <c r="AQ15" i="87" s="1"/>
  <c r="F17" i="87"/>
  <c r="AB17" i="87" s="1"/>
  <c r="AA15" i="87"/>
  <c r="AB68" i="87"/>
  <c r="AK59" i="87"/>
  <c r="AO44" i="87"/>
  <c r="AC40" i="87"/>
  <c r="AV22" i="87"/>
  <c r="AF22" i="87"/>
  <c r="I24" i="87"/>
  <c r="I22" i="87"/>
  <c r="I26" i="87"/>
  <c r="I30" i="87"/>
  <c r="AT112" i="87" s="1"/>
  <c r="I17" i="87"/>
  <c r="AD15" i="87"/>
  <c r="AB10" i="87"/>
  <c r="AE42" i="87"/>
  <c r="BE40" i="87"/>
  <c r="AH12" i="87"/>
  <c r="AO45" i="87"/>
  <c r="AG24" i="87"/>
  <c r="AG26" i="87"/>
  <c r="Y22" i="87"/>
  <c r="AO22" i="87"/>
  <c r="Y26" i="87"/>
  <c r="K49" i="87"/>
  <c r="AF47" i="87"/>
  <c r="C49" i="87"/>
  <c r="X47" i="87"/>
  <c r="AF12" i="87"/>
  <c r="BB15" i="87"/>
  <c r="AA12" i="87"/>
  <c r="AC160" i="87" l="1"/>
  <c r="AF49" i="87"/>
  <c r="BD114" i="87"/>
  <c r="M139" i="87"/>
  <c r="AH139" i="87" s="1"/>
  <c r="AB89" i="87"/>
  <c r="G82" i="87"/>
  <c r="AK144" i="87"/>
  <c r="AC167" i="87"/>
  <c r="AG162" i="87"/>
  <c r="G77" i="87"/>
  <c r="AC60" i="87"/>
  <c r="BC114" i="87"/>
  <c r="BB120" i="87"/>
  <c r="BD26" i="87"/>
  <c r="AE54" i="87"/>
  <c r="AI120" i="87"/>
  <c r="G86" i="87"/>
  <c r="AR59" i="87"/>
  <c r="BD24" i="87"/>
  <c r="AD89" i="87"/>
  <c r="AL60" i="87"/>
  <c r="AL52" i="87"/>
  <c r="AD26" i="87"/>
  <c r="AG17" i="87"/>
  <c r="AG19" i="87"/>
  <c r="AF17" i="87"/>
  <c r="AA146" i="87"/>
  <c r="AL114" i="87"/>
  <c r="AB150" i="87"/>
  <c r="AK142" i="87"/>
  <c r="AK150" i="87"/>
  <c r="AE160" i="87"/>
  <c r="BC120" i="87"/>
  <c r="AC176" i="87"/>
  <c r="AV135" i="87"/>
  <c r="Y179" i="87"/>
  <c r="BD116" i="87"/>
  <c r="AY52" i="87"/>
  <c r="AS149" i="87"/>
  <c r="AH176" i="87"/>
  <c r="AY15" i="87"/>
  <c r="AI56" i="87"/>
  <c r="AL22" i="87"/>
  <c r="BC60" i="87"/>
  <c r="AW105" i="87"/>
  <c r="AI24" i="87"/>
  <c r="AL30" i="87"/>
  <c r="BB54" i="87"/>
  <c r="AH116" i="87"/>
  <c r="AD174" i="87"/>
  <c r="AH180" i="87"/>
  <c r="AJ24" i="87"/>
  <c r="BD120" i="87"/>
  <c r="Z150" i="87"/>
  <c r="AC180" i="87"/>
  <c r="BB30" i="87"/>
  <c r="AA70" i="87"/>
  <c r="AC54" i="87"/>
  <c r="AF160" i="87"/>
  <c r="AV119" i="87"/>
  <c r="AL54" i="87"/>
  <c r="AI116" i="87"/>
  <c r="AA54" i="87"/>
  <c r="AA24" i="87"/>
  <c r="AQ52" i="87"/>
  <c r="AK120" i="87"/>
  <c r="AD146" i="87"/>
  <c r="AD24" i="87"/>
  <c r="AA26" i="87"/>
  <c r="AK146" i="87"/>
  <c r="AC179" i="87"/>
  <c r="AZ119" i="87"/>
  <c r="AJ160" i="87"/>
  <c r="AG179" i="87"/>
  <c r="AD150" i="87"/>
  <c r="BD144" i="87"/>
  <c r="BD146" i="87"/>
  <c r="AC174" i="87"/>
  <c r="X137" i="87"/>
  <c r="AB160" i="87"/>
  <c r="V169" i="87"/>
  <c r="O49" i="87"/>
  <c r="AJ49" i="87" s="1"/>
  <c r="AJ47" i="87"/>
  <c r="AZ52" i="87"/>
  <c r="AJ52" i="87"/>
  <c r="AU142" i="87"/>
  <c r="AE142" i="87"/>
  <c r="AB24" i="87"/>
  <c r="AJ60" i="87"/>
  <c r="AZ55" i="87"/>
  <c r="AZ44" i="87"/>
  <c r="AZ58" i="87"/>
  <c r="AZ51" i="87"/>
  <c r="AZ50" i="87"/>
  <c r="AZ57" i="87"/>
  <c r="AZ53" i="87"/>
  <c r="AZ60" i="87"/>
  <c r="AZ48" i="87"/>
  <c r="AZ35" i="87"/>
  <c r="AZ41" i="87"/>
  <c r="AZ34" i="87"/>
  <c r="AZ39" i="87"/>
  <c r="AZ37" i="87"/>
  <c r="AZ46" i="87"/>
  <c r="AZ43" i="87"/>
  <c r="AZ38" i="87"/>
  <c r="AT30" i="87"/>
  <c r="AT23" i="87"/>
  <c r="AT20" i="87"/>
  <c r="AT7" i="87"/>
  <c r="AD30" i="87"/>
  <c r="AT27" i="87"/>
  <c r="AT25" i="87"/>
  <c r="AT13" i="87"/>
  <c r="AT11" i="87"/>
  <c r="AT5" i="87"/>
  <c r="AT18" i="87"/>
  <c r="AT16" i="87"/>
  <c r="AT4" i="87"/>
  <c r="AT9" i="87"/>
  <c r="AT21" i="87"/>
  <c r="AT8" i="87"/>
  <c r="AT28" i="87"/>
  <c r="AT29" i="87"/>
  <c r="AT14" i="87"/>
  <c r="AT15" i="87"/>
  <c r="AB26" i="87"/>
  <c r="AA22" i="87"/>
  <c r="AQ22" i="87"/>
  <c r="AZ45" i="87"/>
  <c r="M79" i="87"/>
  <c r="B84" i="87"/>
  <c r="X84" i="87" s="1"/>
  <c r="B86" i="87"/>
  <c r="X86" i="87" s="1"/>
  <c r="B77" i="87"/>
  <c r="B79" i="87" s="1"/>
  <c r="B90" i="87"/>
  <c r="X90" i="87" s="1"/>
  <c r="B82" i="87"/>
  <c r="X82" i="87" s="1"/>
  <c r="R84" i="87"/>
  <c r="R86" i="87"/>
  <c r="R77" i="87"/>
  <c r="R90" i="87"/>
  <c r="R82" i="87"/>
  <c r="K82" i="87"/>
  <c r="K90" i="87"/>
  <c r="K77" i="87"/>
  <c r="K86" i="87"/>
  <c r="K84" i="87"/>
  <c r="L90" i="87"/>
  <c r="L86" i="87"/>
  <c r="L82" i="87"/>
  <c r="L77" i="87"/>
  <c r="L84" i="87"/>
  <c r="AU52" i="87"/>
  <c r="AU150" i="87"/>
  <c r="AE150" i="87"/>
  <c r="AU145" i="87"/>
  <c r="AU138" i="87"/>
  <c r="AU147" i="87"/>
  <c r="AU143" i="87"/>
  <c r="AU140" i="87"/>
  <c r="AU125" i="87"/>
  <c r="AU136" i="87"/>
  <c r="AU131" i="87"/>
  <c r="AU129" i="87"/>
  <c r="AU127" i="87"/>
  <c r="AU133" i="87"/>
  <c r="AU124" i="87"/>
  <c r="AU128" i="87"/>
  <c r="AU141" i="87"/>
  <c r="AU134" i="87"/>
  <c r="AU148" i="87"/>
  <c r="AK137" i="87"/>
  <c r="P139" i="87"/>
  <c r="AL137" i="87"/>
  <c r="AU149" i="87"/>
  <c r="AC17" i="87"/>
  <c r="H19" i="87"/>
  <c r="X75" i="87"/>
  <c r="G79" i="87"/>
  <c r="S79" i="87"/>
  <c r="AU15" i="87"/>
  <c r="AE26" i="87"/>
  <c r="AA56" i="87"/>
  <c r="AP55" i="87"/>
  <c r="AP58" i="87"/>
  <c r="AP53" i="87"/>
  <c r="AP48" i="87"/>
  <c r="Z60" i="87"/>
  <c r="AP57" i="87"/>
  <c r="AP60" i="87"/>
  <c r="AP50" i="87"/>
  <c r="AP46" i="87"/>
  <c r="AP37" i="87"/>
  <c r="AP41" i="87"/>
  <c r="AP39" i="87"/>
  <c r="AP34" i="87"/>
  <c r="AP43" i="87"/>
  <c r="AP35" i="87"/>
  <c r="AP44" i="87"/>
  <c r="AP51" i="87"/>
  <c r="AP38" i="87"/>
  <c r="AX52" i="87"/>
  <c r="AH52" i="87"/>
  <c r="D90" i="87"/>
  <c r="Y90" i="87" s="1"/>
  <c r="D86" i="87"/>
  <c r="Y86" i="87" s="1"/>
  <c r="D77" i="87"/>
  <c r="D82" i="87"/>
  <c r="D84" i="87"/>
  <c r="Y84" i="87" s="1"/>
  <c r="Y75" i="87"/>
  <c r="P90" i="87"/>
  <c r="P86" i="87"/>
  <c r="P77" i="87"/>
  <c r="P82" i="87"/>
  <c r="P84" i="87"/>
  <c r="AI52" i="87"/>
  <c r="AF112" i="87"/>
  <c r="AV112" i="87"/>
  <c r="AG116" i="87"/>
  <c r="AG120" i="87"/>
  <c r="AW117" i="87"/>
  <c r="AW108" i="87"/>
  <c r="AW111" i="87"/>
  <c r="AW104" i="87"/>
  <c r="AW103" i="87"/>
  <c r="AW120" i="87"/>
  <c r="AW113" i="87"/>
  <c r="AW106" i="87"/>
  <c r="AW115" i="87"/>
  <c r="AW110" i="87"/>
  <c r="AW101" i="87"/>
  <c r="AW95" i="87"/>
  <c r="AW99" i="87"/>
  <c r="AW97" i="87"/>
  <c r="AW94" i="87"/>
  <c r="AW98" i="87"/>
  <c r="AW118" i="87"/>
  <c r="F139" i="87"/>
  <c r="AA137" i="87"/>
  <c r="Y142" i="87"/>
  <c r="AO142" i="87"/>
  <c r="Y150" i="87"/>
  <c r="AO150" i="87"/>
  <c r="AO133" i="87"/>
  <c r="AO138" i="87"/>
  <c r="AO148" i="87"/>
  <c r="AO143" i="87"/>
  <c r="AO136" i="87"/>
  <c r="AO147" i="87"/>
  <c r="AO145" i="87"/>
  <c r="AO140" i="87"/>
  <c r="AO127" i="87"/>
  <c r="AO129" i="87"/>
  <c r="AO124" i="87"/>
  <c r="AO131" i="87"/>
  <c r="AO125" i="87"/>
  <c r="AO128" i="87"/>
  <c r="AO134" i="87"/>
  <c r="AO141" i="87"/>
  <c r="AB162" i="87"/>
  <c r="F174" i="87"/>
  <c r="AA174" i="87" s="1"/>
  <c r="F180" i="87"/>
  <c r="AA180" i="87" s="1"/>
  <c r="F172" i="87"/>
  <c r="F167" i="87"/>
  <c r="AB167" i="87" s="1"/>
  <c r="F176" i="87"/>
  <c r="AA176" i="87" s="1"/>
  <c r="AA165" i="87"/>
  <c r="D169" i="87"/>
  <c r="AL24" i="87"/>
  <c r="AY27" i="87"/>
  <c r="AY28" i="87"/>
  <c r="AY7" i="87"/>
  <c r="AY5" i="87"/>
  <c r="AI30" i="87"/>
  <c r="AY25" i="87"/>
  <c r="AY14" i="87"/>
  <c r="AY4" i="87"/>
  <c r="AY30" i="87"/>
  <c r="AY18" i="87"/>
  <c r="AY16" i="87"/>
  <c r="AY23" i="87"/>
  <c r="AY20" i="87"/>
  <c r="AY13" i="87"/>
  <c r="AY11" i="87"/>
  <c r="AY9" i="87"/>
  <c r="AY8" i="87"/>
  <c r="AY21" i="87"/>
  <c r="AJ30" i="87"/>
  <c r="AI22" i="87"/>
  <c r="AY22" i="87"/>
  <c r="R49" i="87"/>
  <c r="BB47" i="87"/>
  <c r="BB60" i="87"/>
  <c r="S49" i="87"/>
  <c r="BC47" i="87"/>
  <c r="AD70" i="87"/>
  <c r="AC89" i="87"/>
  <c r="AI54" i="87"/>
  <c r="BE112" i="87"/>
  <c r="BH112" i="87"/>
  <c r="BF112" i="87"/>
  <c r="BE107" i="87"/>
  <c r="BH107" i="87"/>
  <c r="U109" i="87"/>
  <c r="BF109" i="87" s="1"/>
  <c r="AC137" i="87"/>
  <c r="H139" i="87"/>
  <c r="BD137" i="87"/>
  <c r="T139" i="87"/>
  <c r="AD172" i="87"/>
  <c r="AP142" i="87"/>
  <c r="C172" i="87"/>
  <c r="Y172" i="87" s="1"/>
  <c r="C180" i="87"/>
  <c r="Y180" i="87" s="1"/>
  <c r="C176" i="87"/>
  <c r="Y176" i="87" s="1"/>
  <c r="C174" i="87"/>
  <c r="Y174" i="87" s="1"/>
  <c r="C167" i="87"/>
  <c r="Y167" i="87" s="1"/>
  <c r="X165" i="87"/>
  <c r="Z176" i="87"/>
  <c r="AF179" i="87"/>
  <c r="BD17" i="87"/>
  <c r="T19" i="87"/>
  <c r="BD19" i="87" s="1"/>
  <c r="Z22" i="87"/>
  <c r="AP22" i="87"/>
  <c r="BE26" i="87"/>
  <c r="BH26" i="87"/>
  <c r="AA60" i="87"/>
  <c r="BD60" i="87"/>
  <c r="AP59" i="87"/>
  <c r="Z70" i="87"/>
  <c r="AD144" i="87"/>
  <c r="AY142" i="87"/>
  <c r="AI142" i="87"/>
  <c r="AB146" i="87"/>
  <c r="K139" i="87"/>
  <c r="AG139" i="87" s="1"/>
  <c r="AF137" i="87"/>
  <c r="AJ146" i="87"/>
  <c r="BE137" i="87"/>
  <c r="AK160" i="87"/>
  <c r="AG160" i="87"/>
  <c r="AD179" i="87"/>
  <c r="BE146" i="87"/>
  <c r="AL107" i="87"/>
  <c r="Q109" i="87"/>
  <c r="BB109" i="87" s="1"/>
  <c r="T109" i="87"/>
  <c r="BD107" i="87"/>
  <c r="J139" i="87"/>
  <c r="AE137" i="87"/>
  <c r="B174" i="87"/>
  <c r="B180" i="87"/>
  <c r="B167" i="87"/>
  <c r="B169" i="87" s="1"/>
  <c r="B176" i="87"/>
  <c r="B172" i="87"/>
  <c r="AC22" i="87"/>
  <c r="AS22" i="87"/>
  <c r="AC30" i="87"/>
  <c r="AS18" i="87"/>
  <c r="AS23" i="87"/>
  <c r="AS20" i="87"/>
  <c r="AS30" i="87"/>
  <c r="AS27" i="87"/>
  <c r="AS25" i="87"/>
  <c r="AS13" i="87"/>
  <c r="AS11" i="87"/>
  <c r="AS9" i="87"/>
  <c r="AS7" i="87"/>
  <c r="AS5" i="87"/>
  <c r="AS16" i="87"/>
  <c r="AS4" i="87"/>
  <c r="AS21" i="87"/>
  <c r="AS14" i="87"/>
  <c r="AS28" i="87"/>
  <c r="AS8" i="87"/>
  <c r="M19" i="87"/>
  <c r="AH19" i="87" s="1"/>
  <c r="AH17" i="87"/>
  <c r="AX30" i="87"/>
  <c r="AX23" i="87"/>
  <c r="AX9" i="87"/>
  <c r="AX13" i="87"/>
  <c r="AX7" i="87"/>
  <c r="AH30" i="87"/>
  <c r="AX27" i="87"/>
  <c r="AX25" i="87"/>
  <c r="AX18" i="87"/>
  <c r="AX16" i="87"/>
  <c r="AX4" i="87"/>
  <c r="AX20" i="87"/>
  <c r="AX11" i="87"/>
  <c r="AX5" i="87"/>
  <c r="AX29" i="87"/>
  <c r="AX21" i="87"/>
  <c r="AX8" i="87"/>
  <c r="AX28" i="87"/>
  <c r="AX14" i="87"/>
  <c r="AE22" i="87"/>
  <c r="AU22" i="87"/>
  <c r="BC19" i="87"/>
  <c r="Z52" i="87"/>
  <c r="AP52" i="87"/>
  <c r="Q90" i="87"/>
  <c r="Q82" i="87"/>
  <c r="Q84" i="87"/>
  <c r="Q86" i="87"/>
  <c r="Q77" i="87"/>
  <c r="AB72" i="87"/>
  <c r="U90" i="87"/>
  <c r="U82" i="87"/>
  <c r="U84" i="87"/>
  <c r="U86" i="87"/>
  <c r="U77" i="87"/>
  <c r="AX120" i="87"/>
  <c r="AX115" i="87"/>
  <c r="AX104" i="87"/>
  <c r="AX103" i="87"/>
  <c r="AX118" i="87"/>
  <c r="AX113" i="87"/>
  <c r="AX106" i="87"/>
  <c r="AX110" i="87"/>
  <c r="AX101" i="87"/>
  <c r="AH120" i="87"/>
  <c r="AX117" i="87"/>
  <c r="AX108" i="87"/>
  <c r="AX99" i="87"/>
  <c r="AX97" i="87"/>
  <c r="AX95" i="87"/>
  <c r="AX98" i="87"/>
  <c r="AX94" i="87"/>
  <c r="AX111" i="87"/>
  <c r="AH114" i="87"/>
  <c r="BH114" i="87"/>
  <c r="BE114" i="87"/>
  <c r="BH116" i="87"/>
  <c r="BE116" i="87"/>
  <c r="AJ112" i="87"/>
  <c r="AZ112" i="87"/>
  <c r="AC142" i="87"/>
  <c r="AS142" i="87"/>
  <c r="AK114" i="87"/>
  <c r="S139" i="87"/>
  <c r="BC139" i="87" s="1"/>
  <c r="BC137" i="87"/>
  <c r="BC150" i="87"/>
  <c r="AL146" i="87"/>
  <c r="Z142" i="87"/>
  <c r="T169" i="87"/>
  <c r="BH30" i="87"/>
  <c r="BE30" i="87"/>
  <c r="AB22" i="87"/>
  <c r="AK52" i="87"/>
  <c r="AK60" i="87"/>
  <c r="G49" i="87"/>
  <c r="AB47" i="87"/>
  <c r="AD47" i="87"/>
  <c r="I49" i="87"/>
  <c r="N84" i="87"/>
  <c r="N86" i="87"/>
  <c r="N90" i="87"/>
  <c r="N82" i="87"/>
  <c r="N77" i="87"/>
  <c r="E90" i="87"/>
  <c r="E82" i="87"/>
  <c r="Z75" i="87"/>
  <c r="E84" i="87"/>
  <c r="E86" i="87"/>
  <c r="E77" i="87"/>
  <c r="BB114" i="87"/>
  <c r="BE139" i="87"/>
  <c r="G169" i="87"/>
  <c r="AB180" i="87"/>
  <c r="N174" i="87"/>
  <c r="AI174" i="87" s="1"/>
  <c r="N180" i="87"/>
  <c r="AI180" i="87" s="1"/>
  <c r="N176" i="87"/>
  <c r="AI176" i="87" s="1"/>
  <c r="N167" i="87"/>
  <c r="N172" i="87"/>
  <c r="AI165" i="87"/>
  <c r="R174" i="87"/>
  <c r="R180" i="87"/>
  <c r="R167" i="87"/>
  <c r="R172" i="87"/>
  <c r="R176" i="87"/>
  <c r="J174" i="87"/>
  <c r="AE174" i="87" s="1"/>
  <c r="J180" i="87"/>
  <c r="AE180" i="87" s="1"/>
  <c r="J167" i="87"/>
  <c r="J176" i="87"/>
  <c r="AE176" i="87" s="1"/>
  <c r="J172" i="87"/>
  <c r="AE165" i="87"/>
  <c r="BE52" i="87"/>
  <c r="BF52" i="87"/>
  <c r="BB112" i="87"/>
  <c r="V139" i="87"/>
  <c r="BF139" i="87" s="1"/>
  <c r="BF137" i="87"/>
  <c r="S172" i="87"/>
  <c r="S180" i="87"/>
  <c r="S176" i="87"/>
  <c r="S174" i="87"/>
  <c r="S167" i="87"/>
  <c r="X77" i="87"/>
  <c r="C79" i="87"/>
  <c r="X79" i="87" s="1"/>
  <c r="AE17" i="87"/>
  <c r="J19" i="87"/>
  <c r="AF19" i="87" s="1"/>
  <c r="AE24" i="87"/>
  <c r="AL47" i="87"/>
  <c r="Q49" i="87"/>
  <c r="V82" i="87"/>
  <c r="BB116" i="87"/>
  <c r="S109" i="87"/>
  <c r="BC109" i="87" s="1"/>
  <c r="BC107" i="87"/>
  <c r="K109" i="87"/>
  <c r="AF109" i="87" s="1"/>
  <c r="AF107" i="87"/>
  <c r="AF120" i="87"/>
  <c r="AV115" i="87"/>
  <c r="AV110" i="87"/>
  <c r="AV101" i="87"/>
  <c r="AV117" i="87"/>
  <c r="AV108" i="87"/>
  <c r="AV103" i="87"/>
  <c r="AV99" i="87"/>
  <c r="AV120" i="87"/>
  <c r="AV113" i="87"/>
  <c r="AV106" i="87"/>
  <c r="AV94" i="87"/>
  <c r="AV95" i="87"/>
  <c r="AV97" i="87"/>
  <c r="AV111" i="87"/>
  <c r="AV98" i="87"/>
  <c r="AV118" i="87"/>
  <c r="AV104" i="87"/>
  <c r="AG114" i="87"/>
  <c r="AQ142" i="87"/>
  <c r="AA142" i="87"/>
  <c r="AQ150" i="87"/>
  <c r="AA150" i="87"/>
  <c r="AQ145" i="87"/>
  <c r="AQ147" i="87"/>
  <c r="AQ143" i="87"/>
  <c r="AQ141" i="87"/>
  <c r="AQ140" i="87"/>
  <c r="AQ138" i="87"/>
  <c r="AQ136" i="87"/>
  <c r="AQ133" i="87"/>
  <c r="AQ125" i="87"/>
  <c r="AQ124" i="87"/>
  <c r="AQ131" i="87"/>
  <c r="AQ129" i="87"/>
  <c r="AQ127" i="87"/>
  <c r="AQ134" i="87"/>
  <c r="AQ128" i="87"/>
  <c r="AQ148" i="87"/>
  <c r="Y137" i="87"/>
  <c r="D139" i="87"/>
  <c r="O172" i="87"/>
  <c r="O180" i="87"/>
  <c r="O176" i="87"/>
  <c r="O174" i="87"/>
  <c r="AK174" i="87" s="1"/>
  <c r="AJ165" i="87"/>
  <c r="O167" i="87"/>
  <c r="AK165" i="87"/>
  <c r="AL17" i="87"/>
  <c r="Q19" i="87"/>
  <c r="AL26" i="87"/>
  <c r="AS29" i="87"/>
  <c r="AI17" i="87"/>
  <c r="N19" i="87"/>
  <c r="AJ19" i="87" s="1"/>
  <c r="BB52" i="87"/>
  <c r="BC52" i="87"/>
  <c r="AE72" i="87"/>
  <c r="I86" i="87"/>
  <c r="AD75" i="87"/>
  <c r="I90" i="87"/>
  <c r="I82" i="87"/>
  <c r="I84" i="87"/>
  <c r="I77" i="87"/>
  <c r="AX105" i="87"/>
  <c r="AH107" i="87"/>
  <c r="M109" i="87"/>
  <c r="BH120" i="87"/>
  <c r="BI100" i="87" s="1"/>
  <c r="BE120" i="87"/>
  <c r="BB107" i="87"/>
  <c r="O109" i="87"/>
  <c r="AJ109" i="87" s="1"/>
  <c r="AJ107" i="87"/>
  <c r="AC150" i="87"/>
  <c r="AS150" i="87"/>
  <c r="AS133" i="87"/>
  <c r="AS145" i="87"/>
  <c r="AS140" i="87"/>
  <c r="AS138" i="87"/>
  <c r="AS143" i="87"/>
  <c r="AS136" i="87"/>
  <c r="AS147" i="87"/>
  <c r="AS127" i="87"/>
  <c r="AS129" i="87"/>
  <c r="AS124" i="87"/>
  <c r="AS131" i="87"/>
  <c r="AS125" i="87"/>
  <c r="AS134" i="87"/>
  <c r="AS148" i="87"/>
  <c r="AS128" i="87"/>
  <c r="AS141" i="87"/>
  <c r="P109" i="87"/>
  <c r="AK109" i="87" s="1"/>
  <c r="AK107" i="87"/>
  <c r="BD150" i="87"/>
  <c r="AD167" i="87"/>
  <c r="I169" i="87"/>
  <c r="AD176" i="87"/>
  <c r="BE144" i="87"/>
  <c r="X162" i="87"/>
  <c r="K172" i="87"/>
  <c r="AG172" i="87" s="1"/>
  <c r="K180" i="87"/>
  <c r="AF180" i="87" s="1"/>
  <c r="K174" i="87"/>
  <c r="K167" i="87"/>
  <c r="K176" i="87"/>
  <c r="AF176" i="87" s="1"/>
  <c r="AF165" i="87"/>
  <c r="AK162" i="87"/>
  <c r="E19" i="87"/>
  <c r="Z17" i="87"/>
  <c r="BE22" i="87"/>
  <c r="BH22" i="87"/>
  <c r="AK47" i="87"/>
  <c r="P49" i="87"/>
  <c r="AK49" i="87" s="1"/>
  <c r="AK54" i="87"/>
  <c r="AG49" i="87"/>
  <c r="AR52" i="87"/>
  <c r="AB52" i="87"/>
  <c r="AD52" i="87"/>
  <c r="AT52" i="87"/>
  <c r="AE47" i="87"/>
  <c r="AE56" i="87"/>
  <c r="Z72" i="87"/>
  <c r="AZ59" i="87"/>
  <c r="BF107" i="87"/>
  <c r="AS112" i="87"/>
  <c r="AT142" i="87"/>
  <c r="N139" i="87"/>
  <c r="AI139" i="87" s="1"/>
  <c r="AI137" i="87"/>
  <c r="AY150" i="87"/>
  <c r="AI150" i="87"/>
  <c r="AY145" i="87"/>
  <c r="AY138" i="87"/>
  <c r="AY136" i="87"/>
  <c r="AY147" i="87"/>
  <c r="AY143" i="87"/>
  <c r="AY140" i="87"/>
  <c r="AY125" i="87"/>
  <c r="AY124" i="87"/>
  <c r="AY133" i="87"/>
  <c r="AY131" i="87"/>
  <c r="AY129" i="87"/>
  <c r="AY127" i="87"/>
  <c r="AY134" i="87"/>
  <c r="AY141" i="87"/>
  <c r="AY128" i="87"/>
  <c r="AY148" i="87"/>
  <c r="AF142" i="87"/>
  <c r="AV142" i="87"/>
  <c r="AF144" i="87"/>
  <c r="O139" i="87"/>
  <c r="AJ137" i="87"/>
  <c r="AJ144" i="87"/>
  <c r="AO149" i="87"/>
  <c r="BE150" i="87"/>
  <c r="AL144" i="87"/>
  <c r="AB165" i="87"/>
  <c r="AB172" i="87"/>
  <c r="Z179" i="87"/>
  <c r="AH179" i="87"/>
  <c r="AD22" i="87"/>
  <c r="AT22" i="87"/>
  <c r="AA17" i="87"/>
  <c r="F19" i="87"/>
  <c r="BE47" i="87"/>
  <c r="U49" i="87"/>
  <c r="BE49" i="87" s="1"/>
  <c r="H90" i="87"/>
  <c r="AC90" i="87" s="1"/>
  <c r="H86" i="87"/>
  <c r="AC86" i="87" s="1"/>
  <c r="H84" i="87"/>
  <c r="AC84" i="87" s="1"/>
  <c r="H77" i="87"/>
  <c r="AC75" i="87"/>
  <c r="H82" i="87"/>
  <c r="AD17" i="87"/>
  <c r="I19" i="87"/>
  <c r="AQ27" i="87"/>
  <c r="AQ30" i="87"/>
  <c r="AQ13" i="87"/>
  <c r="AQ11" i="87"/>
  <c r="AQ9" i="87"/>
  <c r="AQ5" i="87"/>
  <c r="AQ4" i="87"/>
  <c r="AQ14" i="87"/>
  <c r="AQ28" i="87"/>
  <c r="AQ18" i="87"/>
  <c r="AQ16" i="87"/>
  <c r="AA30" i="87"/>
  <c r="AQ25" i="87"/>
  <c r="AQ23" i="87"/>
  <c r="AQ20" i="87"/>
  <c r="AQ7" i="87"/>
  <c r="AQ8" i="87"/>
  <c r="AQ29" i="87"/>
  <c r="AQ21" i="87"/>
  <c r="AB30" i="87"/>
  <c r="AS15" i="87"/>
  <c r="AX15" i="87"/>
  <c r="AH22" i="87"/>
  <c r="AX22" i="87"/>
  <c r="O79" i="87"/>
  <c r="AU27" i="87"/>
  <c r="AE30" i="87"/>
  <c r="AU25" i="87"/>
  <c r="AU30" i="87"/>
  <c r="AU14" i="87"/>
  <c r="AU8" i="87"/>
  <c r="AU18" i="87"/>
  <c r="AU16" i="87"/>
  <c r="AU4" i="87"/>
  <c r="AU23" i="87"/>
  <c r="AU20" i="87"/>
  <c r="AU13" i="87"/>
  <c r="AU11" i="87"/>
  <c r="AU9" i="87"/>
  <c r="AU7" i="87"/>
  <c r="AU5" i="87"/>
  <c r="AU28" i="87"/>
  <c r="AF30" i="87"/>
  <c r="AU21" i="87"/>
  <c r="Z47" i="87"/>
  <c r="E49" i="87"/>
  <c r="AH60" i="87"/>
  <c r="AX57" i="87"/>
  <c r="AX60" i="87"/>
  <c r="AX48" i="87"/>
  <c r="AX55" i="87"/>
  <c r="AX53" i="87"/>
  <c r="AX50" i="87"/>
  <c r="AX46" i="87"/>
  <c r="AX37" i="87"/>
  <c r="AX44" i="87"/>
  <c r="AX43" i="87"/>
  <c r="AX35" i="87"/>
  <c r="AX41" i="87"/>
  <c r="AX39" i="87"/>
  <c r="AX34" i="87"/>
  <c r="AX38" i="87"/>
  <c r="AX59" i="87"/>
  <c r="AX58" i="87"/>
  <c r="AI60" i="87"/>
  <c r="AX51" i="87"/>
  <c r="AH47" i="87"/>
  <c r="M49" i="87"/>
  <c r="AH49" i="87" s="1"/>
  <c r="F84" i="87"/>
  <c r="F90" i="87"/>
  <c r="AA90" i="87" s="1"/>
  <c r="F82" i="87"/>
  <c r="AB82" i="87" s="1"/>
  <c r="AA75" i="87"/>
  <c r="F86" i="87"/>
  <c r="F77" i="87"/>
  <c r="AB77" i="87" s="1"/>
  <c r="AL120" i="87"/>
  <c r="AW112" i="87"/>
  <c r="AG112" i="87"/>
  <c r="L109" i="87"/>
  <c r="AG109" i="87" s="1"/>
  <c r="AG107" i="87"/>
  <c r="AZ120" i="87"/>
  <c r="AZ110" i="87"/>
  <c r="AZ101" i="87"/>
  <c r="AJ120" i="87"/>
  <c r="AZ115" i="87"/>
  <c r="AZ108" i="87"/>
  <c r="AZ117" i="87"/>
  <c r="AZ103" i="87"/>
  <c r="AZ99" i="87"/>
  <c r="AZ113" i="87"/>
  <c r="AZ106" i="87"/>
  <c r="AZ94" i="87"/>
  <c r="AZ97" i="87"/>
  <c r="AZ95" i="87"/>
  <c r="AZ98" i="87"/>
  <c r="AZ104" i="87"/>
  <c r="AZ111" i="87"/>
  <c r="AZ118" i="87"/>
  <c r="AB144" i="87"/>
  <c r="Z144" i="87"/>
  <c r="AQ149" i="87"/>
  <c r="P19" i="87"/>
  <c r="AK19" i="87" s="1"/>
  <c r="AK17" i="87"/>
  <c r="AI26" i="87"/>
  <c r="AU29" i="87"/>
  <c r="BB56" i="87"/>
  <c r="AF26" i="87"/>
  <c r="BC56" i="87"/>
  <c r="BC54" i="87"/>
  <c r="J84" i="87"/>
  <c r="AE75" i="87"/>
  <c r="J90" i="87"/>
  <c r="J82" i="87"/>
  <c r="J77" i="87"/>
  <c r="J86" i="87"/>
  <c r="AD72" i="87"/>
  <c r="Z89" i="87"/>
  <c r="AH112" i="87"/>
  <c r="AX112" i="87"/>
  <c r="AI112" i="87"/>
  <c r="AK112" i="87"/>
  <c r="AK116" i="87"/>
  <c r="AQ112" i="87"/>
  <c r="AB137" i="87"/>
  <c r="BD142" i="87"/>
  <c r="AD180" i="87"/>
  <c r="X160" i="87"/>
  <c r="AG167" i="87"/>
  <c r="L169" i="87"/>
  <c r="AH169" i="87" s="1"/>
  <c r="BB22" i="87"/>
  <c r="AP30" i="87"/>
  <c r="Z30" i="87"/>
  <c r="AP27" i="87"/>
  <c r="AP25" i="87"/>
  <c r="AP23" i="87"/>
  <c r="AP20" i="87"/>
  <c r="AP11" i="87"/>
  <c r="AP9" i="87"/>
  <c r="AP5" i="87"/>
  <c r="AP13" i="87"/>
  <c r="AP18" i="87"/>
  <c r="AP16" i="87"/>
  <c r="AP4" i="87"/>
  <c r="AP7" i="87"/>
  <c r="AP29" i="87"/>
  <c r="AP28" i="87"/>
  <c r="AP14" i="87"/>
  <c r="AP21" i="87"/>
  <c r="AP8" i="87"/>
  <c r="U19" i="87"/>
  <c r="BH17" i="87"/>
  <c r="BE17" i="87"/>
  <c r="BH24" i="87"/>
  <c r="BE24" i="87"/>
  <c r="AK56" i="87"/>
  <c r="AB70" i="87"/>
  <c r="V77" i="87"/>
  <c r="BF17" i="87"/>
  <c r="V19" i="87"/>
  <c r="AB60" i="87"/>
  <c r="AR55" i="87"/>
  <c r="AR57" i="87"/>
  <c r="AR53" i="87"/>
  <c r="AR44" i="87"/>
  <c r="AR60" i="87"/>
  <c r="AR51" i="87"/>
  <c r="AR50" i="87"/>
  <c r="AR48" i="87"/>
  <c r="AR35" i="87"/>
  <c r="AR46" i="87"/>
  <c r="AR43" i="87"/>
  <c r="AR41" i="87"/>
  <c r="AR34" i="87"/>
  <c r="AR39" i="87"/>
  <c r="AR37" i="87"/>
  <c r="AR58" i="87"/>
  <c r="AR38" i="87"/>
  <c r="AT60" i="87"/>
  <c r="AT55" i="87"/>
  <c r="AT48" i="87"/>
  <c r="AT53" i="87"/>
  <c r="AD60" i="87"/>
  <c r="AT57" i="87"/>
  <c r="AT50" i="87"/>
  <c r="AT46" i="87"/>
  <c r="AT37" i="87"/>
  <c r="AT41" i="87"/>
  <c r="AT39" i="87"/>
  <c r="AT34" i="87"/>
  <c r="AT43" i="87"/>
  <c r="AT35" i="87"/>
  <c r="AT38" i="87"/>
  <c r="AT44" i="87"/>
  <c r="AT51" i="87"/>
  <c r="AT59" i="87"/>
  <c r="AT58" i="87"/>
  <c r="AE60" i="87"/>
  <c r="T90" i="87"/>
  <c r="T86" i="87"/>
  <c r="T77" i="87"/>
  <c r="T82" i="87"/>
  <c r="T84" i="87"/>
  <c r="AA89" i="87"/>
  <c r="AD142" i="87"/>
  <c r="AP112" i="87"/>
  <c r="AY135" i="87"/>
  <c r="AX142" i="87"/>
  <c r="AF146" i="87"/>
  <c r="AF150" i="87"/>
  <c r="AV150" i="87"/>
  <c r="AV147" i="87"/>
  <c r="AV140" i="87"/>
  <c r="AV136" i="87"/>
  <c r="AV143" i="87"/>
  <c r="AV145" i="87"/>
  <c r="AV138" i="87"/>
  <c r="AV133" i="87"/>
  <c r="AV131" i="87"/>
  <c r="AV124" i="87"/>
  <c r="AV125" i="87"/>
  <c r="AV129" i="87"/>
  <c r="AV127" i="87"/>
  <c r="AV134" i="87"/>
  <c r="AV128" i="87"/>
  <c r="AV141" i="87"/>
  <c r="AV148" i="87"/>
  <c r="AJ142" i="87"/>
  <c r="AZ142" i="87"/>
  <c r="AJ150" i="87"/>
  <c r="AZ150" i="87"/>
  <c r="AZ147" i="87"/>
  <c r="AZ140" i="87"/>
  <c r="AZ136" i="87"/>
  <c r="AZ138" i="87"/>
  <c r="AZ143" i="87"/>
  <c r="AZ145" i="87"/>
  <c r="AZ131" i="87"/>
  <c r="AZ124" i="87"/>
  <c r="AZ133" i="87"/>
  <c r="AZ129" i="87"/>
  <c r="AZ127" i="87"/>
  <c r="AZ125" i="87"/>
  <c r="AZ134" i="87"/>
  <c r="AZ148" i="87"/>
  <c r="AZ128" i="87"/>
  <c r="AZ149" i="87"/>
  <c r="AZ141" i="87"/>
  <c r="AG144" i="87"/>
  <c r="AL150" i="87"/>
  <c r="Z146" i="87"/>
  <c r="AH172" i="87"/>
  <c r="AJ179" i="87"/>
  <c r="AL142" i="87"/>
  <c r="AE86" i="87" l="1"/>
  <c r="Z86" i="87"/>
  <c r="AE90" i="87"/>
  <c r="AA86" i="87"/>
  <c r="AA84" i="87"/>
  <c r="AE84" i="87"/>
  <c r="AB176" i="87"/>
  <c r="AJ176" i="87"/>
  <c r="AJ180" i="87"/>
  <c r="BD139" i="87"/>
  <c r="AB174" i="87"/>
  <c r="Z90" i="87"/>
  <c r="AG176" i="87"/>
  <c r="AK176" i="87"/>
  <c r="AJ139" i="87"/>
  <c r="AF174" i="87"/>
  <c r="Z84" i="87"/>
  <c r="BC49" i="87"/>
  <c r="AD86" i="87"/>
  <c r="AI19" i="87"/>
  <c r="X180" i="87"/>
  <c r="BI114" i="87"/>
  <c r="T79" i="87"/>
  <c r="BF19" i="87"/>
  <c r="J79" i="87"/>
  <c r="AE77" i="87"/>
  <c r="AC82" i="87"/>
  <c r="K169" i="87"/>
  <c r="AG169" i="87" s="1"/>
  <c r="AF167" i="87"/>
  <c r="BI120" i="87"/>
  <c r="BI113" i="87"/>
  <c r="BI110" i="87"/>
  <c r="BI108" i="87"/>
  <c r="BI101" i="87"/>
  <c r="BI95" i="87"/>
  <c r="BI94" i="87"/>
  <c r="BI103" i="87"/>
  <c r="BI97" i="87"/>
  <c r="BI117" i="87"/>
  <c r="BI115" i="87"/>
  <c r="BI99" i="87"/>
  <c r="BI106" i="87"/>
  <c r="BI102" i="87"/>
  <c r="BI96" i="87"/>
  <c r="AD77" i="87"/>
  <c r="I79" i="87"/>
  <c r="AJ174" i="87"/>
  <c r="AE167" i="87"/>
  <c r="J169" i="87"/>
  <c r="BI116" i="87"/>
  <c r="AB84" i="87"/>
  <c r="X176" i="87"/>
  <c r="BI107" i="87"/>
  <c r="BB49" i="87"/>
  <c r="AA167" i="87"/>
  <c r="F169" i="87"/>
  <c r="P79" i="87"/>
  <c r="BE19" i="87"/>
  <c r="BH19" i="87"/>
  <c r="AE82" i="87"/>
  <c r="AA82" i="87"/>
  <c r="AB90" i="87"/>
  <c r="AH109" i="87"/>
  <c r="AD84" i="87"/>
  <c r="BF49" i="87"/>
  <c r="AB86" i="87"/>
  <c r="S169" i="87"/>
  <c r="AI49" i="87"/>
  <c r="Z77" i="87"/>
  <c r="E79" i="87"/>
  <c r="Z82" i="87"/>
  <c r="Q79" i="87"/>
  <c r="BD109" i="87"/>
  <c r="AA172" i="87"/>
  <c r="Y82" i="87"/>
  <c r="K79" i="87"/>
  <c r="V79" i="87"/>
  <c r="F79" i="87"/>
  <c r="AA79" i="87" s="1"/>
  <c r="AA77" i="87"/>
  <c r="AC77" i="87"/>
  <c r="H79" i="87"/>
  <c r="AC79" i="87" s="1"/>
  <c r="AD82" i="87"/>
  <c r="AL19" i="87"/>
  <c r="O169" i="87"/>
  <c r="AJ167" i="87"/>
  <c r="AK167" i="87"/>
  <c r="AL49" i="87"/>
  <c r="AE172" i="87"/>
  <c r="R169" i="87"/>
  <c r="AI172" i="87"/>
  <c r="AI109" i="87"/>
  <c r="U79" i="87"/>
  <c r="AL109" i="87"/>
  <c r="AG180" i="87"/>
  <c r="X167" i="87"/>
  <c r="C169" i="87"/>
  <c r="X172" i="87"/>
  <c r="Y77" i="87"/>
  <c r="D79" i="87"/>
  <c r="Y79" i="87" s="1"/>
  <c r="L79" i="87"/>
  <c r="R79" i="87"/>
  <c r="BD49" i="87"/>
  <c r="AF172" i="87"/>
  <c r="AD90" i="87"/>
  <c r="AJ172" i="87"/>
  <c r="AK172" i="87"/>
  <c r="AI167" i="87"/>
  <c r="N169" i="87"/>
  <c r="AI169" i="87" s="1"/>
  <c r="N79" i="87"/>
  <c r="AF139" i="87"/>
  <c r="AG174" i="87"/>
  <c r="X174" i="87"/>
  <c r="AK180" i="87"/>
  <c r="BH109" i="87"/>
  <c r="BI109" i="87" s="1"/>
  <c r="BE109" i="87"/>
  <c r="AK139" i="87"/>
  <c r="AL139" i="87"/>
  <c r="BB19" i="87"/>
  <c r="AE79" i="87" l="1"/>
  <c r="AB79" i="87"/>
  <c r="AJ169" i="87"/>
  <c r="AK169" i="87"/>
  <c r="Z79" i="87"/>
  <c r="AD79" i="87"/>
  <c r="AF169" i="87"/>
  <c r="U5" i="85" l="1"/>
  <c r="U6" i="85"/>
  <c r="U7" i="85"/>
  <c r="U9" i="85"/>
  <c r="U10" i="85"/>
  <c r="U11" i="85"/>
  <c r="U14" i="85"/>
  <c r="U15" i="85"/>
  <c r="U16" i="85"/>
  <c r="U18" i="85"/>
  <c r="U19" i="85"/>
  <c r="U20" i="85"/>
  <c r="R20" i="85"/>
  <c r="R19" i="85"/>
  <c r="R18" i="85"/>
  <c r="R16" i="85"/>
  <c r="R15" i="85"/>
  <c r="R14" i="85"/>
  <c r="R11" i="85"/>
  <c r="R10" i="85"/>
  <c r="R9" i="85"/>
  <c r="R7" i="85"/>
  <c r="R6" i="85"/>
  <c r="R5" i="85"/>
  <c r="AQ24" i="85"/>
  <c r="AQ25" i="85"/>
  <c r="U21" i="85" l="1"/>
  <c r="U8" i="85"/>
  <c r="U17" i="85"/>
  <c r="U12" i="85"/>
  <c r="U26" i="85"/>
  <c r="U35" i="85" s="1"/>
  <c r="R21" i="85"/>
  <c r="R17" i="85"/>
  <c r="R12" i="85"/>
  <c r="R26" i="85"/>
  <c r="R35" i="85" s="1"/>
  <c r="R8" i="85"/>
  <c r="T20" i="85"/>
  <c r="T11" i="85"/>
  <c r="T10" i="85"/>
  <c r="T9" i="85"/>
  <c r="T7" i="85"/>
  <c r="T6" i="85"/>
  <c r="T5" i="85"/>
  <c r="T19" i="85"/>
  <c r="T18" i="86"/>
  <c r="T21" i="86" s="1"/>
  <c r="T16" i="86"/>
  <c r="T15" i="86"/>
  <c r="T14" i="86"/>
  <c r="S18" i="86"/>
  <c r="S21" i="86" s="1"/>
  <c r="S16" i="86"/>
  <c r="AI20" i="86"/>
  <c r="AK6" i="86"/>
  <c r="T11" i="86"/>
  <c r="S11" i="86" s="1"/>
  <c r="T10" i="86"/>
  <c r="T9" i="86"/>
  <c r="S9" i="86" s="1"/>
  <c r="T7" i="86"/>
  <c r="T6" i="86"/>
  <c r="T5" i="86"/>
  <c r="S5" i="86" s="1"/>
  <c r="S14" i="86"/>
  <c r="S15" i="86"/>
  <c r="K19" i="86"/>
  <c r="M20" i="86"/>
  <c r="M19" i="86"/>
  <c r="M18" i="86"/>
  <c r="M16" i="86"/>
  <c r="M15" i="86"/>
  <c r="M14" i="86"/>
  <c r="M11" i="86"/>
  <c r="M10" i="86"/>
  <c r="M9" i="86"/>
  <c r="M7" i="86"/>
  <c r="M6" i="86"/>
  <c r="M5" i="86"/>
  <c r="K20" i="86"/>
  <c r="K18" i="86"/>
  <c r="K16" i="86"/>
  <c r="K15" i="86"/>
  <c r="K14" i="86"/>
  <c r="K11" i="86"/>
  <c r="K10" i="86"/>
  <c r="K9" i="86"/>
  <c r="K7" i="86"/>
  <c r="K6" i="86"/>
  <c r="K5" i="86"/>
  <c r="J20" i="86"/>
  <c r="J19" i="86"/>
  <c r="J18" i="86"/>
  <c r="J16" i="86"/>
  <c r="J15" i="86"/>
  <c r="J14" i="86"/>
  <c r="J11" i="86"/>
  <c r="J10" i="86"/>
  <c r="J9" i="86"/>
  <c r="J7" i="86"/>
  <c r="J6" i="86"/>
  <c r="J5" i="86"/>
  <c r="I20" i="86"/>
  <c r="I19" i="86"/>
  <c r="I18" i="86"/>
  <c r="I16" i="86"/>
  <c r="I15" i="86"/>
  <c r="I14" i="86"/>
  <c r="I11" i="86"/>
  <c r="I10" i="86"/>
  <c r="I9" i="86"/>
  <c r="I7" i="86"/>
  <c r="I6" i="86"/>
  <c r="I5" i="86"/>
  <c r="H20" i="86"/>
  <c r="H19" i="86"/>
  <c r="H18" i="86"/>
  <c r="H16" i="86"/>
  <c r="H15" i="86"/>
  <c r="H14" i="86"/>
  <c r="H11" i="86"/>
  <c r="H10" i="86"/>
  <c r="H9" i="86"/>
  <c r="H7" i="86"/>
  <c r="H6" i="86"/>
  <c r="H5" i="86"/>
  <c r="G20" i="86"/>
  <c r="G19" i="86"/>
  <c r="G18" i="86"/>
  <c r="G16" i="86"/>
  <c r="G15" i="86"/>
  <c r="G14" i="86"/>
  <c r="G11" i="86"/>
  <c r="G10" i="86"/>
  <c r="G9" i="86"/>
  <c r="G7" i="86"/>
  <c r="G6" i="86"/>
  <c r="G5" i="86"/>
  <c r="F20" i="86"/>
  <c r="AA20" i="86" s="1"/>
  <c r="F19" i="86"/>
  <c r="AA19" i="86" s="1"/>
  <c r="F18" i="86"/>
  <c r="AA18" i="86" s="1"/>
  <c r="F16" i="86"/>
  <c r="AA16" i="86" s="1"/>
  <c r="F15" i="86"/>
  <c r="AA15" i="86" s="1"/>
  <c r="F14" i="86"/>
  <c r="AA14" i="86" s="1"/>
  <c r="F11" i="86"/>
  <c r="AA11" i="86" s="1"/>
  <c r="F10" i="86"/>
  <c r="AA10" i="86" s="1"/>
  <c r="F9" i="86"/>
  <c r="F7" i="86"/>
  <c r="AA7" i="86" s="1"/>
  <c r="F6" i="86"/>
  <c r="AA6" i="86" s="1"/>
  <c r="F5" i="86"/>
  <c r="AA5" i="86" s="1"/>
  <c r="P20" i="86"/>
  <c r="P19" i="86"/>
  <c r="AR19" i="86" s="1"/>
  <c r="P18" i="86"/>
  <c r="P16" i="86"/>
  <c r="P15" i="86"/>
  <c r="P14" i="86"/>
  <c r="P11" i="86"/>
  <c r="P10" i="86"/>
  <c r="P9" i="86"/>
  <c r="P7" i="86"/>
  <c r="P6" i="86"/>
  <c r="P5" i="86"/>
  <c r="O20" i="86"/>
  <c r="O19" i="86"/>
  <c r="O18" i="86"/>
  <c r="O16" i="86"/>
  <c r="O15" i="86"/>
  <c r="O14" i="86"/>
  <c r="O11" i="86"/>
  <c r="O10" i="86"/>
  <c r="O9" i="86"/>
  <c r="O7" i="86"/>
  <c r="O6" i="86"/>
  <c r="O5" i="86"/>
  <c r="N20" i="86"/>
  <c r="N19" i="86"/>
  <c r="N18" i="86"/>
  <c r="N16" i="86"/>
  <c r="N15" i="86"/>
  <c r="N14" i="86"/>
  <c r="N11" i="86"/>
  <c r="N10" i="86"/>
  <c r="N9" i="86"/>
  <c r="N7" i="86"/>
  <c r="N6" i="86"/>
  <c r="N5" i="86"/>
  <c r="L34" i="86"/>
  <c r="E26" i="86"/>
  <c r="E37" i="86" s="1"/>
  <c r="D26" i="86"/>
  <c r="D37" i="86" s="1"/>
  <c r="C26" i="86"/>
  <c r="C37" i="86" s="1"/>
  <c r="B26" i="86"/>
  <c r="BL25" i="86"/>
  <c r="BL24" i="86"/>
  <c r="E24" i="86"/>
  <c r="D24" i="86"/>
  <c r="C24" i="86"/>
  <c r="C35" i="86" s="1"/>
  <c r="B24" i="86"/>
  <c r="D23" i="86"/>
  <c r="AZ6" i="86" s="1"/>
  <c r="C23" i="86"/>
  <c r="AY18" i="86" s="1"/>
  <c r="B23" i="86"/>
  <c r="AX20" i="86" s="1"/>
  <c r="E22" i="86"/>
  <c r="D22" i="86"/>
  <c r="AZ22" i="86" s="1"/>
  <c r="C22" i="86"/>
  <c r="AY22" i="86" s="1"/>
  <c r="B22" i="86"/>
  <c r="AX22" i="86" s="1"/>
  <c r="Z21" i="86"/>
  <c r="Y21" i="86"/>
  <c r="X21" i="86"/>
  <c r="Z20" i="86"/>
  <c r="Y20" i="86"/>
  <c r="X20" i="86"/>
  <c r="Z19" i="86"/>
  <c r="Y19" i="86"/>
  <c r="X19" i="86"/>
  <c r="Z18" i="86"/>
  <c r="Y18" i="86"/>
  <c r="X18" i="86"/>
  <c r="Z17" i="86"/>
  <c r="Y17" i="86"/>
  <c r="X17" i="86"/>
  <c r="Z16" i="86"/>
  <c r="Y16" i="86"/>
  <c r="X16" i="86"/>
  <c r="Z15" i="86"/>
  <c r="Y15" i="86"/>
  <c r="X15" i="86"/>
  <c r="Z14" i="86"/>
  <c r="Y14" i="86"/>
  <c r="X14" i="86"/>
  <c r="Y13" i="86"/>
  <c r="X13" i="86"/>
  <c r="Y12" i="86"/>
  <c r="X12" i="86"/>
  <c r="E12" i="86"/>
  <c r="Z12" i="86" s="1"/>
  <c r="Z11" i="86"/>
  <c r="Y11" i="86"/>
  <c r="X11" i="86"/>
  <c r="Z10" i="86"/>
  <c r="Y10" i="86"/>
  <c r="X10" i="86"/>
  <c r="Z9" i="86"/>
  <c r="Y9" i="86"/>
  <c r="X9" i="86"/>
  <c r="Y8" i="86"/>
  <c r="X8" i="86"/>
  <c r="E8" i="86"/>
  <c r="E23" i="86" s="1"/>
  <c r="BA7" i="86" s="1"/>
  <c r="Z7" i="86"/>
  <c r="Y7" i="86"/>
  <c r="X7" i="86"/>
  <c r="Z6" i="86"/>
  <c r="Y6" i="86"/>
  <c r="X6" i="86"/>
  <c r="Z5" i="86"/>
  <c r="Y5" i="86"/>
  <c r="X5" i="86"/>
  <c r="L32" i="85"/>
  <c r="E26" i="85"/>
  <c r="E35" i="85" s="1"/>
  <c r="D26" i="85"/>
  <c r="C26" i="85"/>
  <c r="B26" i="85"/>
  <c r="B35" i="85" s="1"/>
  <c r="BJ25" i="85"/>
  <c r="BJ24" i="85"/>
  <c r="E24" i="85"/>
  <c r="E33" i="85" s="1"/>
  <c r="D24" i="85"/>
  <c r="D33" i="85" s="1"/>
  <c r="C24" i="85"/>
  <c r="C33" i="85" s="1"/>
  <c r="B24" i="85"/>
  <c r="D23" i="85"/>
  <c r="AX16" i="85" s="1"/>
  <c r="C23" i="85"/>
  <c r="B23" i="85"/>
  <c r="AV14" i="85" s="1"/>
  <c r="E22" i="85"/>
  <c r="D22" i="85"/>
  <c r="AX22" i="85" s="1"/>
  <c r="C22" i="85"/>
  <c r="B22" i="85"/>
  <c r="AV22" i="85" s="1"/>
  <c r="Z21" i="85"/>
  <c r="Y21" i="85"/>
  <c r="X21" i="85"/>
  <c r="Z20" i="85"/>
  <c r="Y20" i="85"/>
  <c r="X20" i="85"/>
  <c r="P20" i="85"/>
  <c r="O20" i="85"/>
  <c r="AK20" i="86"/>
  <c r="N20" i="85"/>
  <c r="M20" i="85"/>
  <c r="K20" i="85"/>
  <c r="J20" i="85"/>
  <c r="I20" i="85"/>
  <c r="H20" i="85"/>
  <c r="G20" i="85"/>
  <c r="F20" i="85"/>
  <c r="Z19" i="85"/>
  <c r="Y19" i="85"/>
  <c r="X19" i="85"/>
  <c r="P19" i="85"/>
  <c r="O19" i="85"/>
  <c r="AK19" i="86"/>
  <c r="N19" i="85"/>
  <c r="M19" i="85"/>
  <c r="AI19" i="86"/>
  <c r="K19" i="85"/>
  <c r="J19" i="85"/>
  <c r="I19" i="85"/>
  <c r="H19" i="85"/>
  <c r="G19" i="85"/>
  <c r="F19" i="85"/>
  <c r="AA19" i="85" s="1"/>
  <c r="Z18" i="85"/>
  <c r="Y18" i="85"/>
  <c r="X18" i="85"/>
  <c r="T18" i="85"/>
  <c r="P18" i="85"/>
  <c r="AL18" i="86"/>
  <c r="O18" i="85"/>
  <c r="AK18" i="86"/>
  <c r="N18" i="85"/>
  <c r="M18" i="85"/>
  <c r="AI18" i="86"/>
  <c r="K18" i="85"/>
  <c r="J18" i="85"/>
  <c r="I18" i="85"/>
  <c r="H18" i="85"/>
  <c r="G18" i="85"/>
  <c r="F18" i="85"/>
  <c r="Z17" i="85"/>
  <c r="Y17" i="85"/>
  <c r="X17" i="85"/>
  <c r="Z16" i="85"/>
  <c r="Y16" i="85"/>
  <c r="X16" i="85"/>
  <c r="T16" i="85"/>
  <c r="P16" i="85"/>
  <c r="AL16" i="86"/>
  <c r="O16" i="85"/>
  <c r="N16" i="85"/>
  <c r="M16" i="85"/>
  <c r="AI16" i="86"/>
  <c r="K16" i="85"/>
  <c r="J16" i="85"/>
  <c r="I16" i="85"/>
  <c r="H16" i="85"/>
  <c r="G16" i="85"/>
  <c r="F16" i="85"/>
  <c r="AA16" i="85" s="1"/>
  <c r="Z15" i="85"/>
  <c r="Y15" i="85"/>
  <c r="X15" i="85"/>
  <c r="T15" i="85"/>
  <c r="P15" i="85"/>
  <c r="AT15" i="85" s="1"/>
  <c r="O15" i="85"/>
  <c r="N15" i="85"/>
  <c r="AJ15" i="86"/>
  <c r="M15" i="85"/>
  <c r="AI15" i="86"/>
  <c r="K15" i="85"/>
  <c r="J15" i="85"/>
  <c r="I15" i="85"/>
  <c r="H15" i="85"/>
  <c r="G15" i="85"/>
  <c r="F15" i="85"/>
  <c r="AA15" i="85" s="1"/>
  <c r="Z14" i="85"/>
  <c r="Y14" i="85"/>
  <c r="X14" i="85"/>
  <c r="T14" i="85"/>
  <c r="P14" i="85"/>
  <c r="AT14" i="85" s="1"/>
  <c r="AL14" i="86"/>
  <c r="O14" i="85"/>
  <c r="AK14" i="86"/>
  <c r="N14" i="85"/>
  <c r="M14" i="85"/>
  <c r="AI14" i="86"/>
  <c r="K14" i="85"/>
  <c r="J14" i="85"/>
  <c r="I14" i="85"/>
  <c r="H14" i="85"/>
  <c r="G14" i="85"/>
  <c r="F14" i="85"/>
  <c r="Y13" i="85"/>
  <c r="X13" i="85"/>
  <c r="Y12" i="85"/>
  <c r="X12" i="85"/>
  <c r="E12" i="85"/>
  <c r="Z11" i="85"/>
  <c r="Y11" i="85"/>
  <c r="X11" i="85"/>
  <c r="P11" i="85"/>
  <c r="AL11" i="86"/>
  <c r="O11" i="85"/>
  <c r="N11" i="85"/>
  <c r="M11" i="85"/>
  <c r="K11" i="85"/>
  <c r="J11" i="85"/>
  <c r="I11" i="85"/>
  <c r="H11" i="85"/>
  <c r="G11" i="85"/>
  <c r="F11" i="85"/>
  <c r="Z10" i="85"/>
  <c r="Y10" i="85"/>
  <c r="X10" i="85"/>
  <c r="P10" i="85"/>
  <c r="AL10" i="86"/>
  <c r="O10" i="85"/>
  <c r="N10" i="85"/>
  <c r="M10" i="85"/>
  <c r="AJ10" i="86"/>
  <c r="K10" i="85"/>
  <c r="J10" i="85"/>
  <c r="I10" i="85"/>
  <c r="H10" i="85"/>
  <c r="G10" i="85"/>
  <c r="F10" i="85"/>
  <c r="Z9" i="85"/>
  <c r="Y9" i="85"/>
  <c r="X9" i="85"/>
  <c r="P9" i="85"/>
  <c r="AL9" i="86"/>
  <c r="O9" i="85"/>
  <c r="N9" i="85"/>
  <c r="AK9" i="86"/>
  <c r="M9" i="85"/>
  <c r="K9" i="85"/>
  <c r="J9" i="85"/>
  <c r="I9" i="85"/>
  <c r="H9" i="85"/>
  <c r="G9" i="85"/>
  <c r="F9" i="85"/>
  <c r="Y8" i="85"/>
  <c r="X8" i="85"/>
  <c r="E8" i="85"/>
  <c r="Z8" i="85" s="1"/>
  <c r="Z7" i="85"/>
  <c r="Y7" i="85"/>
  <c r="X7" i="85"/>
  <c r="P7" i="85"/>
  <c r="AL7" i="86"/>
  <c r="O7" i="85"/>
  <c r="AK7" i="86"/>
  <c r="N7" i="85"/>
  <c r="AJ8" i="86"/>
  <c r="M7" i="85"/>
  <c r="AI7" i="86"/>
  <c r="K7" i="85"/>
  <c r="J7" i="85"/>
  <c r="I7" i="85"/>
  <c r="H7" i="85"/>
  <c r="G7" i="85"/>
  <c r="F7" i="85"/>
  <c r="AA7" i="85" s="1"/>
  <c r="Z6" i="85"/>
  <c r="Y6" i="85"/>
  <c r="X6" i="85"/>
  <c r="P6" i="85"/>
  <c r="AT6" i="85" s="1"/>
  <c r="O6" i="85"/>
  <c r="N6" i="85"/>
  <c r="AJ6" i="86"/>
  <c r="M6" i="85"/>
  <c r="AI6" i="86"/>
  <c r="K6" i="85"/>
  <c r="J6" i="85"/>
  <c r="I6" i="85"/>
  <c r="H6" i="85"/>
  <c r="G6" i="85"/>
  <c r="F6" i="85"/>
  <c r="AA6" i="85" s="1"/>
  <c r="Z5" i="85"/>
  <c r="Y5" i="85"/>
  <c r="X5" i="85"/>
  <c r="P5" i="85"/>
  <c r="AQ5" i="85" s="1"/>
  <c r="AL5" i="86"/>
  <c r="O5" i="85"/>
  <c r="O8" i="85" s="1"/>
  <c r="AK5" i="86"/>
  <c r="N5" i="85"/>
  <c r="AJ5" i="86"/>
  <c r="M5" i="85"/>
  <c r="AI5" i="86"/>
  <c r="K5" i="85"/>
  <c r="J5" i="85"/>
  <c r="I5" i="85"/>
  <c r="H5" i="85"/>
  <c r="G5" i="85"/>
  <c r="F5" i="85"/>
  <c r="AA5" i="85" s="1"/>
  <c r="S18" i="69"/>
  <c r="S16" i="69"/>
  <c r="E26" i="69"/>
  <c r="E35" i="69" s="1"/>
  <c r="D26" i="69"/>
  <c r="C26" i="69"/>
  <c r="B26" i="69"/>
  <c r="B35" i="69" s="1"/>
  <c r="S15" i="69"/>
  <c r="B109" i="67"/>
  <c r="B110" i="67"/>
  <c r="C109" i="67"/>
  <c r="C110" i="67"/>
  <c r="B118" i="67"/>
  <c r="C118" i="67"/>
  <c r="B119" i="67"/>
  <c r="C119" i="67"/>
  <c r="B120" i="67"/>
  <c r="C120" i="67"/>
  <c r="P16" i="69"/>
  <c r="P15" i="69"/>
  <c r="N16" i="69"/>
  <c r="N15" i="69"/>
  <c r="O16" i="69"/>
  <c r="O15" i="69"/>
  <c r="M16" i="69"/>
  <c r="M15" i="69"/>
  <c r="AJ15" i="69" s="1"/>
  <c r="I15" i="69"/>
  <c r="I16" i="69"/>
  <c r="J16" i="69"/>
  <c r="J15" i="69"/>
  <c r="K16" i="69"/>
  <c r="K15" i="69"/>
  <c r="H15" i="69"/>
  <c r="H16" i="69"/>
  <c r="G15" i="69"/>
  <c r="G16" i="69"/>
  <c r="F15" i="69"/>
  <c r="F16" i="69"/>
  <c r="Y16" i="69" s="1"/>
  <c r="S14" i="69"/>
  <c r="P14" i="69"/>
  <c r="P20" i="69"/>
  <c r="AP20" i="69" s="1"/>
  <c r="P19" i="69"/>
  <c r="P18" i="69"/>
  <c r="T5" i="69"/>
  <c r="S5" i="69" s="1"/>
  <c r="T6" i="69"/>
  <c r="S6" i="69" s="1"/>
  <c r="T7" i="69"/>
  <c r="S7" i="69" s="1"/>
  <c r="T9" i="69"/>
  <c r="S9" i="69" s="1"/>
  <c r="T10" i="69"/>
  <c r="S10" i="69" s="1"/>
  <c r="T11" i="69"/>
  <c r="P5" i="69"/>
  <c r="P6" i="69"/>
  <c r="P7" i="69"/>
  <c r="P9" i="69"/>
  <c r="P10" i="69"/>
  <c r="P11" i="69"/>
  <c r="N5" i="69"/>
  <c r="N6" i="69"/>
  <c r="N7" i="69"/>
  <c r="N9" i="69"/>
  <c r="N10" i="69"/>
  <c r="N11" i="69"/>
  <c r="N14" i="69"/>
  <c r="N20" i="69"/>
  <c r="N19" i="69"/>
  <c r="N18" i="69"/>
  <c r="O5" i="69"/>
  <c r="O6" i="69"/>
  <c r="O7" i="69"/>
  <c r="O9" i="69"/>
  <c r="O10" i="69"/>
  <c r="O11" i="69"/>
  <c r="O14" i="69"/>
  <c r="O20" i="69"/>
  <c r="O19" i="69"/>
  <c r="O18" i="69"/>
  <c r="M5" i="69"/>
  <c r="AG5" i="69" s="1"/>
  <c r="M6" i="69"/>
  <c r="M7" i="69"/>
  <c r="AH7" i="69" s="1"/>
  <c r="M9" i="69"/>
  <c r="M10" i="69"/>
  <c r="AG10" i="69" s="1"/>
  <c r="M11" i="69"/>
  <c r="M14" i="69"/>
  <c r="AG14" i="69" s="1"/>
  <c r="M20" i="69"/>
  <c r="AJ20" i="69" s="1"/>
  <c r="M19" i="69"/>
  <c r="AG19" i="69" s="1"/>
  <c r="M18" i="69"/>
  <c r="AI18" i="69" s="1"/>
  <c r="I5" i="69"/>
  <c r="I6" i="69"/>
  <c r="I7" i="69"/>
  <c r="I9" i="69"/>
  <c r="I10" i="69"/>
  <c r="I11" i="69"/>
  <c r="I14" i="69"/>
  <c r="I18" i="69"/>
  <c r="I19" i="69"/>
  <c r="I20" i="69"/>
  <c r="J5" i="69"/>
  <c r="J6" i="69"/>
  <c r="J7" i="69"/>
  <c r="J9" i="69"/>
  <c r="J10" i="69"/>
  <c r="J11" i="69"/>
  <c r="J14" i="69"/>
  <c r="J20" i="69"/>
  <c r="AC20" i="69" s="1"/>
  <c r="J19" i="69"/>
  <c r="J18" i="69"/>
  <c r="K5" i="69"/>
  <c r="K6" i="69"/>
  <c r="K7" i="69"/>
  <c r="K9" i="69"/>
  <c r="K10" i="69"/>
  <c r="K11" i="69"/>
  <c r="K14" i="69"/>
  <c r="K20" i="69"/>
  <c r="K19" i="69"/>
  <c r="K18" i="69"/>
  <c r="H5" i="69"/>
  <c r="H6" i="69"/>
  <c r="H7" i="69"/>
  <c r="H9" i="69"/>
  <c r="H10" i="69"/>
  <c r="H11" i="69"/>
  <c r="H14" i="69"/>
  <c r="H18" i="69"/>
  <c r="H19" i="69"/>
  <c r="H20" i="69"/>
  <c r="G5" i="69"/>
  <c r="G6" i="69"/>
  <c r="G7" i="69"/>
  <c r="G9" i="69"/>
  <c r="G10" i="69"/>
  <c r="G11" i="69"/>
  <c r="G14" i="69"/>
  <c r="G18" i="69"/>
  <c r="G19" i="69"/>
  <c r="G20" i="69"/>
  <c r="F5" i="69"/>
  <c r="Y5" i="69" s="1"/>
  <c r="F6" i="69"/>
  <c r="F7" i="69"/>
  <c r="Y7" i="69" s="1"/>
  <c r="F9" i="69"/>
  <c r="Y9" i="69" s="1"/>
  <c r="F10" i="69"/>
  <c r="Y10" i="69" s="1"/>
  <c r="F11" i="69"/>
  <c r="F14" i="69"/>
  <c r="F18" i="69"/>
  <c r="Y18" i="69" s="1"/>
  <c r="F19" i="69"/>
  <c r="Y19" i="69" s="1"/>
  <c r="F20" i="69"/>
  <c r="B114" i="67"/>
  <c r="C114" i="67"/>
  <c r="B115" i="67"/>
  <c r="C115" i="67"/>
  <c r="B116" i="67"/>
  <c r="C116" i="67"/>
  <c r="B117" i="67"/>
  <c r="C117" i="67"/>
  <c r="Q23" i="69"/>
  <c r="Q32" i="69" s="1"/>
  <c r="E8" i="69"/>
  <c r="E12" i="69"/>
  <c r="X12" i="69" s="1"/>
  <c r="D23" i="69"/>
  <c r="AU8" i="69" s="1"/>
  <c r="C23" i="69"/>
  <c r="AT10" i="69" s="1"/>
  <c r="B23" i="69"/>
  <c r="AS6" i="69" s="1"/>
  <c r="L11" i="66"/>
  <c r="L26" i="66"/>
  <c r="L12" i="66"/>
  <c r="L27" i="66"/>
  <c r="L28" i="66"/>
  <c r="L13" i="66"/>
  <c r="L14" i="66"/>
  <c r="L29" i="66"/>
  <c r="L30" i="66"/>
  <c r="L15" i="66"/>
  <c r="B112" i="67"/>
  <c r="B100" i="67"/>
  <c r="C112" i="67"/>
  <c r="C100" i="67"/>
  <c r="B111" i="67"/>
  <c r="C111" i="67"/>
  <c r="B106" i="67"/>
  <c r="B107" i="67"/>
  <c r="B108" i="67"/>
  <c r="C106" i="67"/>
  <c r="C107" i="67"/>
  <c r="C108" i="67"/>
  <c r="B113" i="67"/>
  <c r="B101" i="67"/>
  <c r="C113" i="67"/>
  <c r="C101" i="67"/>
  <c r="C15" i="79"/>
  <c r="C14" i="79"/>
  <c r="C13" i="79"/>
  <c r="C12" i="79"/>
  <c r="C11" i="79"/>
  <c r="C10" i="79"/>
  <c r="C9" i="79"/>
  <c r="C8" i="79"/>
  <c r="C7" i="79"/>
  <c r="C6" i="79"/>
  <c r="C5" i="79"/>
  <c r="C4" i="79"/>
  <c r="B97" i="67"/>
  <c r="C97" i="67"/>
  <c r="B103" i="67"/>
  <c r="B104" i="67"/>
  <c r="B105" i="67"/>
  <c r="C103" i="67"/>
  <c r="C104" i="67"/>
  <c r="C105" i="67"/>
  <c r="B98" i="67"/>
  <c r="C98" i="67"/>
  <c r="B99" i="67"/>
  <c r="C99" i="67"/>
  <c r="H5" i="41"/>
  <c r="I5" i="41"/>
  <c r="J5" i="41"/>
  <c r="K5" i="41"/>
  <c r="E11" i="41"/>
  <c r="K11" i="41"/>
  <c r="M11" i="41"/>
  <c r="E12" i="41"/>
  <c r="K12" i="41"/>
  <c r="M12" i="41"/>
  <c r="E13" i="41"/>
  <c r="K13" i="41"/>
  <c r="M13" i="41"/>
  <c r="E14" i="41"/>
  <c r="K14" i="41"/>
  <c r="E15" i="41"/>
  <c r="K15" i="41"/>
  <c r="E16" i="41"/>
  <c r="K16" i="41"/>
  <c r="E17" i="41"/>
  <c r="K17" i="41"/>
  <c r="E18" i="41"/>
  <c r="K18" i="41"/>
  <c r="E19" i="41"/>
  <c r="K19" i="41"/>
  <c r="E20" i="41"/>
  <c r="K20" i="41"/>
  <c r="E21" i="41"/>
  <c r="K21" i="41"/>
  <c r="E22" i="41"/>
  <c r="K22" i="41"/>
  <c r="E23" i="41"/>
  <c r="I23" i="41"/>
  <c r="J23" i="41"/>
  <c r="P11" i="41" s="1"/>
  <c r="E24" i="41"/>
  <c r="E25" i="41"/>
  <c r="E26" i="41"/>
  <c r="E27" i="41"/>
  <c r="E28" i="41"/>
  <c r="E29" i="41"/>
  <c r="E30" i="41"/>
  <c r="E31" i="41"/>
  <c r="E32" i="41"/>
  <c r="E33" i="41"/>
  <c r="E34" i="41"/>
  <c r="E35" i="41"/>
  <c r="E36" i="41"/>
  <c r="E37" i="41"/>
  <c r="E38" i="41"/>
  <c r="E39" i="41"/>
  <c r="E40" i="41"/>
  <c r="F4" i="66"/>
  <c r="G4" i="66"/>
  <c r="H4" i="66"/>
  <c r="I4" i="66"/>
  <c r="J4" i="66"/>
  <c r="K4" i="66"/>
  <c r="L4" i="66"/>
  <c r="F5" i="66"/>
  <c r="G5" i="66"/>
  <c r="H5" i="66"/>
  <c r="I5" i="66"/>
  <c r="J5" i="66"/>
  <c r="K5" i="66"/>
  <c r="L5" i="66"/>
  <c r="F6" i="66"/>
  <c r="G6" i="66"/>
  <c r="H6" i="66"/>
  <c r="I6" i="66"/>
  <c r="J6" i="66"/>
  <c r="K6" i="66"/>
  <c r="L6" i="66"/>
  <c r="F7" i="66"/>
  <c r="G7" i="66"/>
  <c r="H7" i="66"/>
  <c r="I7" i="66"/>
  <c r="J7" i="66"/>
  <c r="K7" i="66"/>
  <c r="L7" i="66"/>
  <c r="F8" i="66"/>
  <c r="G8" i="66"/>
  <c r="H8" i="66"/>
  <c r="I8" i="66"/>
  <c r="J8" i="66"/>
  <c r="K8" i="66"/>
  <c r="L8" i="66"/>
  <c r="F9" i="66"/>
  <c r="G9" i="66"/>
  <c r="H9" i="66"/>
  <c r="I9" i="66"/>
  <c r="J9" i="66"/>
  <c r="K9" i="66"/>
  <c r="L9" i="66"/>
  <c r="F10" i="66"/>
  <c r="G10" i="66"/>
  <c r="H10" i="66"/>
  <c r="I10" i="66"/>
  <c r="J10" i="66"/>
  <c r="K10" i="66"/>
  <c r="L10" i="66"/>
  <c r="F11" i="66"/>
  <c r="G11" i="66"/>
  <c r="H11" i="66"/>
  <c r="I11" i="66"/>
  <c r="J11" i="66"/>
  <c r="K11" i="66"/>
  <c r="F12" i="66"/>
  <c r="G12" i="66"/>
  <c r="H12" i="66"/>
  <c r="I12" i="66"/>
  <c r="J12" i="66"/>
  <c r="K12" i="66"/>
  <c r="F13" i="66"/>
  <c r="G13" i="66"/>
  <c r="H13" i="66"/>
  <c r="I13" i="66"/>
  <c r="J13" i="66"/>
  <c r="K13" i="66"/>
  <c r="F14" i="66"/>
  <c r="G14" i="66"/>
  <c r="H14" i="66"/>
  <c r="I14" i="66"/>
  <c r="J14" i="66"/>
  <c r="K14" i="66"/>
  <c r="F15" i="66"/>
  <c r="G15" i="66"/>
  <c r="H15" i="66"/>
  <c r="I15" i="66"/>
  <c r="J15" i="66"/>
  <c r="K15" i="66"/>
  <c r="F19" i="66"/>
  <c r="G19" i="66"/>
  <c r="H19" i="66"/>
  <c r="I19" i="66"/>
  <c r="J19" i="66"/>
  <c r="K19" i="66"/>
  <c r="L19" i="66"/>
  <c r="F20" i="66"/>
  <c r="G20" i="66"/>
  <c r="H20" i="66"/>
  <c r="I20" i="66"/>
  <c r="J20" i="66"/>
  <c r="K20" i="66"/>
  <c r="L20" i="66"/>
  <c r="F21" i="66"/>
  <c r="G21" i="66"/>
  <c r="H21" i="66"/>
  <c r="I21" i="66"/>
  <c r="J21" i="66"/>
  <c r="K21" i="66"/>
  <c r="L21" i="66"/>
  <c r="F22" i="66"/>
  <c r="G22" i="66"/>
  <c r="H22" i="66"/>
  <c r="I22" i="66"/>
  <c r="J22" i="66"/>
  <c r="K22" i="66"/>
  <c r="L22" i="66"/>
  <c r="F23" i="66"/>
  <c r="G23" i="66"/>
  <c r="H23" i="66"/>
  <c r="I23" i="66"/>
  <c r="J23" i="66"/>
  <c r="K23" i="66"/>
  <c r="L23" i="66"/>
  <c r="F24" i="66"/>
  <c r="G24" i="66"/>
  <c r="H24" i="66"/>
  <c r="I24" i="66"/>
  <c r="J24" i="66"/>
  <c r="K24" i="66"/>
  <c r="L24" i="66"/>
  <c r="F25" i="66"/>
  <c r="G25" i="66"/>
  <c r="H25" i="66"/>
  <c r="I25" i="66"/>
  <c r="J25" i="66"/>
  <c r="K25" i="66"/>
  <c r="L25" i="66"/>
  <c r="F26" i="66"/>
  <c r="G26" i="66"/>
  <c r="H26" i="66"/>
  <c r="I26" i="66"/>
  <c r="J26" i="66"/>
  <c r="K26" i="66"/>
  <c r="F27" i="66"/>
  <c r="G27" i="66"/>
  <c r="H27" i="66"/>
  <c r="I27" i="66"/>
  <c r="J27" i="66"/>
  <c r="K27" i="66"/>
  <c r="F28" i="66"/>
  <c r="G28" i="66"/>
  <c r="H28" i="66"/>
  <c r="I28" i="66"/>
  <c r="J28" i="66"/>
  <c r="K28" i="66"/>
  <c r="F29" i="66"/>
  <c r="G29" i="66"/>
  <c r="H29" i="66"/>
  <c r="I29" i="66"/>
  <c r="J29" i="66"/>
  <c r="K29" i="66"/>
  <c r="F30" i="66"/>
  <c r="G30" i="66"/>
  <c r="H30" i="66"/>
  <c r="I30" i="66"/>
  <c r="J30" i="66"/>
  <c r="K30" i="66"/>
  <c r="B34" i="66"/>
  <c r="C34" i="66"/>
  <c r="D34" i="66"/>
  <c r="E34" i="66"/>
  <c r="B35" i="66"/>
  <c r="C35" i="66"/>
  <c r="D35" i="66"/>
  <c r="E35" i="66"/>
  <c r="B36" i="66"/>
  <c r="C36" i="66"/>
  <c r="D36" i="66"/>
  <c r="E36" i="66"/>
  <c r="B37" i="66"/>
  <c r="C37" i="66"/>
  <c r="D37" i="66"/>
  <c r="E37" i="66"/>
  <c r="B38" i="66"/>
  <c r="C38" i="66"/>
  <c r="D38" i="66"/>
  <c r="E38" i="66"/>
  <c r="B39" i="66"/>
  <c r="C39" i="66"/>
  <c r="D39" i="66"/>
  <c r="E39" i="66"/>
  <c r="B40" i="66"/>
  <c r="C40" i="66"/>
  <c r="D40" i="66"/>
  <c r="E40" i="66"/>
  <c r="B41" i="66"/>
  <c r="C41" i="66"/>
  <c r="D41" i="66"/>
  <c r="E41" i="66"/>
  <c r="B42" i="66"/>
  <c r="C42" i="66"/>
  <c r="D42" i="66"/>
  <c r="E42" i="66"/>
  <c r="B43" i="66"/>
  <c r="C43" i="66"/>
  <c r="D43" i="66"/>
  <c r="E43" i="66"/>
  <c r="B44" i="66"/>
  <c r="C44" i="66"/>
  <c r="D44" i="66"/>
  <c r="E44" i="66"/>
  <c r="B45" i="66"/>
  <c r="C45" i="66"/>
  <c r="D45" i="66"/>
  <c r="E45" i="66"/>
  <c r="B5" i="67"/>
  <c r="C5" i="67"/>
  <c r="B6" i="67"/>
  <c r="C6" i="67"/>
  <c r="B7" i="67"/>
  <c r="C7" i="67"/>
  <c r="B8" i="67"/>
  <c r="C8" i="67"/>
  <c r="B9" i="67"/>
  <c r="C9" i="67"/>
  <c r="B10" i="67"/>
  <c r="C10" i="67"/>
  <c r="B11" i="67"/>
  <c r="C11" i="67"/>
  <c r="B12" i="67"/>
  <c r="C12" i="67"/>
  <c r="B13" i="67"/>
  <c r="C13" i="67"/>
  <c r="B14" i="67"/>
  <c r="C14" i="67"/>
  <c r="B15" i="67"/>
  <c r="C15" i="67"/>
  <c r="B16" i="67"/>
  <c r="C16" i="67"/>
  <c r="B17" i="67"/>
  <c r="C17" i="67"/>
  <c r="B18" i="67"/>
  <c r="C18" i="67"/>
  <c r="B19" i="67"/>
  <c r="C19" i="67"/>
  <c r="B20" i="67"/>
  <c r="C20" i="67"/>
  <c r="B21" i="67"/>
  <c r="C21" i="67"/>
  <c r="B22" i="67"/>
  <c r="C22" i="67"/>
  <c r="B23" i="67"/>
  <c r="C23" i="67"/>
  <c r="B24" i="67"/>
  <c r="C24" i="67"/>
  <c r="B25" i="67"/>
  <c r="C25" i="67"/>
  <c r="B26" i="67"/>
  <c r="C26" i="67"/>
  <c r="B27" i="67"/>
  <c r="C27" i="67"/>
  <c r="B28" i="67"/>
  <c r="C28" i="67"/>
  <c r="B29" i="67"/>
  <c r="F29" i="67" s="1"/>
  <c r="C29" i="67"/>
  <c r="G29" i="67" s="1"/>
  <c r="B30" i="67"/>
  <c r="C30" i="67"/>
  <c r="G30" i="67" s="1"/>
  <c r="B31" i="67"/>
  <c r="F31" i="67" s="1"/>
  <c r="C31" i="67"/>
  <c r="B32" i="67"/>
  <c r="F32" i="67" s="1"/>
  <c r="C32" i="67"/>
  <c r="B33" i="67"/>
  <c r="C33" i="67"/>
  <c r="B34" i="67"/>
  <c r="C34" i="67"/>
  <c r="B35" i="67"/>
  <c r="C35" i="67"/>
  <c r="G35" i="67" s="1"/>
  <c r="B36" i="67"/>
  <c r="C36" i="67"/>
  <c r="B37" i="67"/>
  <c r="C37" i="67"/>
  <c r="G37" i="67" s="1"/>
  <c r="B38" i="67"/>
  <c r="C38" i="67"/>
  <c r="B39" i="67"/>
  <c r="C39" i="67"/>
  <c r="B40" i="67"/>
  <c r="C40" i="67"/>
  <c r="B41" i="67"/>
  <c r="C41" i="67"/>
  <c r="G41" i="67" s="1"/>
  <c r="B42" i="67"/>
  <c r="C42" i="67"/>
  <c r="G42" i="67" s="1"/>
  <c r="B43" i="67"/>
  <c r="C43" i="67"/>
  <c r="B44" i="67"/>
  <c r="F44" i="67" s="1"/>
  <c r="C44" i="67"/>
  <c r="B45" i="67"/>
  <c r="C45" i="67"/>
  <c r="B46" i="67"/>
  <c r="F46" i="67" s="1"/>
  <c r="C46" i="67"/>
  <c r="B47" i="67"/>
  <c r="C47" i="67"/>
  <c r="G47" i="67" s="1"/>
  <c r="B48" i="67"/>
  <c r="C48" i="67"/>
  <c r="B49" i="67"/>
  <c r="F49" i="67" s="1"/>
  <c r="C49" i="67"/>
  <c r="G49" i="67" s="1"/>
  <c r="B50" i="67"/>
  <c r="C50" i="67"/>
  <c r="B51" i="67"/>
  <c r="C51" i="67"/>
  <c r="B52" i="67"/>
  <c r="C52" i="67"/>
  <c r="B54" i="67"/>
  <c r="F54" i="67" s="1"/>
  <c r="C54" i="67"/>
  <c r="G54" i="67" s="1"/>
  <c r="B55" i="67"/>
  <c r="C55" i="67"/>
  <c r="G55" i="67" s="1"/>
  <c r="B56" i="67"/>
  <c r="F56" i="67" s="1"/>
  <c r="C56" i="67"/>
  <c r="G56" i="67" s="1"/>
  <c r="B57" i="67"/>
  <c r="F57" i="67" s="1"/>
  <c r="C57" i="67"/>
  <c r="B58" i="67"/>
  <c r="C58" i="67"/>
  <c r="B59" i="67"/>
  <c r="F59" i="67" s="1"/>
  <c r="C59" i="67"/>
  <c r="B60" i="67"/>
  <c r="F60" i="67" s="1"/>
  <c r="C60" i="67"/>
  <c r="B61" i="67"/>
  <c r="C61" i="67"/>
  <c r="G61" i="67" s="1"/>
  <c r="B62" i="67"/>
  <c r="F62" i="67" s="1"/>
  <c r="C62" i="67"/>
  <c r="B63" i="67"/>
  <c r="C63" i="67"/>
  <c r="B64" i="67"/>
  <c r="F64" i="67" s="1"/>
  <c r="C64" i="67"/>
  <c r="G64" i="67" s="1"/>
  <c r="B65" i="67"/>
  <c r="C65" i="67"/>
  <c r="B66" i="67"/>
  <c r="F66" i="67" s="1"/>
  <c r="C66" i="67"/>
  <c r="G66" i="67" s="1"/>
  <c r="B67" i="67"/>
  <c r="C67" i="67"/>
  <c r="B68" i="67"/>
  <c r="C68" i="67"/>
  <c r="B69" i="67"/>
  <c r="C69" i="67"/>
  <c r="G69" i="67" s="1"/>
  <c r="B70" i="67"/>
  <c r="F70" i="67" s="1"/>
  <c r="C70" i="67"/>
  <c r="B71" i="67"/>
  <c r="C71" i="67"/>
  <c r="B72" i="67"/>
  <c r="C72" i="67"/>
  <c r="B73" i="67"/>
  <c r="C73" i="67"/>
  <c r="B74" i="67"/>
  <c r="C74" i="67"/>
  <c r="B75" i="67"/>
  <c r="F75" i="67" s="1"/>
  <c r="C75" i="67"/>
  <c r="C76" i="67"/>
  <c r="C77" i="67"/>
  <c r="B78" i="67"/>
  <c r="C78" i="67"/>
  <c r="B79" i="67"/>
  <c r="C79" i="67"/>
  <c r="B80" i="67"/>
  <c r="C80" i="67"/>
  <c r="B81" i="67"/>
  <c r="C81" i="67"/>
  <c r="B82" i="67"/>
  <c r="C82" i="67"/>
  <c r="B83" i="67"/>
  <c r="C83" i="67"/>
  <c r="B84" i="67"/>
  <c r="C84" i="67"/>
  <c r="B85" i="67"/>
  <c r="C85" i="67"/>
  <c r="B86" i="67"/>
  <c r="C86" i="67"/>
  <c r="B87" i="67"/>
  <c r="C87" i="67"/>
  <c r="B88" i="67"/>
  <c r="C88" i="67"/>
  <c r="B89" i="67"/>
  <c r="C89" i="67"/>
  <c r="B90" i="67"/>
  <c r="F90" i="67" s="1"/>
  <c r="C90" i="67"/>
  <c r="B91" i="67"/>
  <c r="C91" i="67"/>
  <c r="G91" i="67" s="1"/>
  <c r="B92" i="67"/>
  <c r="C92" i="67"/>
  <c r="B93" i="67"/>
  <c r="C93" i="67"/>
  <c r="G93" i="67" s="1"/>
  <c r="B94" i="67"/>
  <c r="C94" i="67"/>
  <c r="B95" i="67"/>
  <c r="C95" i="67"/>
  <c r="G95" i="67" s="1"/>
  <c r="B96" i="67"/>
  <c r="C96" i="67"/>
  <c r="G96" i="67" s="1"/>
  <c r="B102" i="67"/>
  <c r="C102" i="67"/>
  <c r="V5" i="69"/>
  <c r="W5" i="69"/>
  <c r="X5" i="69"/>
  <c r="V6" i="69"/>
  <c r="W6" i="69"/>
  <c r="X6" i="69"/>
  <c r="V7" i="69"/>
  <c r="W7" i="69"/>
  <c r="X7" i="69"/>
  <c r="V8" i="69"/>
  <c r="W8" i="69"/>
  <c r="V9" i="69"/>
  <c r="W9" i="69"/>
  <c r="X9" i="69"/>
  <c r="V10" i="69"/>
  <c r="W10" i="69"/>
  <c r="X10" i="69"/>
  <c r="V11" i="69"/>
  <c r="W11" i="69"/>
  <c r="X11" i="69"/>
  <c r="V12" i="69"/>
  <c r="W12" i="69"/>
  <c r="V13" i="69"/>
  <c r="W13" i="69"/>
  <c r="V14" i="69"/>
  <c r="W14" i="69"/>
  <c r="X14" i="69"/>
  <c r="V15" i="69"/>
  <c r="W15" i="69"/>
  <c r="X15" i="69"/>
  <c r="V16" i="69"/>
  <c r="W16" i="69"/>
  <c r="X16" i="69"/>
  <c r="V17" i="69"/>
  <c r="W17" i="69"/>
  <c r="X17" i="69"/>
  <c r="V18" i="69"/>
  <c r="W18" i="69"/>
  <c r="X18" i="69"/>
  <c r="V19" i="69"/>
  <c r="W19" i="69"/>
  <c r="X19" i="69"/>
  <c r="V20" i="69"/>
  <c r="W20" i="69"/>
  <c r="X20" i="69"/>
  <c r="V21" i="69"/>
  <c r="W21" i="69"/>
  <c r="X21" i="69"/>
  <c r="B22" i="69"/>
  <c r="C22" i="69"/>
  <c r="D22" i="69"/>
  <c r="E22" i="69"/>
  <c r="B24" i="69"/>
  <c r="B33" i="69" s="1"/>
  <c r="C24" i="69"/>
  <c r="D24" i="69"/>
  <c r="E24" i="69"/>
  <c r="E33" i="69" s="1"/>
  <c r="L32" i="69"/>
  <c r="BG24" i="69"/>
  <c r="BG25" i="69"/>
  <c r="P20" i="41"/>
  <c r="AL12" i="86"/>
  <c r="AI11" i="86"/>
  <c r="AJ11" i="86"/>
  <c r="AL15" i="86"/>
  <c r="AJ9" i="86"/>
  <c r="AI9" i="86"/>
  <c r="AJ19" i="86"/>
  <c r="AL19" i="86"/>
  <c r="AJ21" i="86"/>
  <c r="AJ13" i="86"/>
  <c r="AI13" i="86"/>
  <c r="AI8" i="86"/>
  <c r="AL8" i="86"/>
  <c r="AL17" i="86"/>
  <c r="AI12" i="86"/>
  <c r="AJ12" i="86"/>
  <c r="AK16" i="86"/>
  <c r="AL21" i="86"/>
  <c r="AI17" i="86"/>
  <c r="AK12" i="86"/>
  <c r="AK21" i="86"/>
  <c r="AI21" i="86"/>
  <c r="AL6" i="86"/>
  <c r="AJ7" i="86"/>
  <c r="AK11" i="86"/>
  <c r="AL20" i="86"/>
  <c r="AK10" i="86"/>
  <c r="AI10" i="86"/>
  <c r="AK15" i="86"/>
  <c r="AJ20" i="86"/>
  <c r="AJ18" i="86"/>
  <c r="AJ16" i="86"/>
  <c r="AJ14" i="86"/>
  <c r="AK8" i="86"/>
  <c r="AJ22" i="86"/>
  <c r="AK23" i="86"/>
  <c r="AL13" i="86"/>
  <c r="AK13" i="86"/>
  <c r="AI22" i="86"/>
  <c r="AK22" i="86"/>
  <c r="AK17" i="86"/>
  <c r="AJ17" i="86"/>
  <c r="AI23" i="86"/>
  <c r="AL22" i="86"/>
  <c r="AJ23" i="86"/>
  <c r="AL23" i="86"/>
  <c r="Q23" i="85"/>
  <c r="Q32" i="85" s="1"/>
  <c r="P19" i="41"/>
  <c r="P17" i="41"/>
  <c r="AO10" i="86" l="1"/>
  <c r="T21" i="85"/>
  <c r="P21" i="41"/>
  <c r="P18" i="41"/>
  <c r="P16" i="41"/>
  <c r="K23" i="41"/>
  <c r="Q20" i="41" s="1"/>
  <c r="P22" i="41"/>
  <c r="P14" i="41"/>
  <c r="P15" i="41"/>
  <c r="P13" i="41"/>
  <c r="P12" i="41"/>
  <c r="AO15" i="86"/>
  <c r="H36" i="66"/>
  <c r="AT17" i="69"/>
  <c r="AT11" i="69"/>
  <c r="AT22" i="69"/>
  <c r="AM5" i="86"/>
  <c r="AN5" i="86"/>
  <c r="M12" i="85"/>
  <c r="AM14" i="69"/>
  <c r="G103" i="67"/>
  <c r="AK5" i="69"/>
  <c r="AV13" i="85"/>
  <c r="AK19" i="69"/>
  <c r="AE14" i="86"/>
  <c r="AS5" i="69"/>
  <c r="AV20" i="85"/>
  <c r="B76" i="67"/>
  <c r="J77" i="67" s="1"/>
  <c r="AX9" i="86"/>
  <c r="F115" i="67"/>
  <c r="AK10" i="69"/>
  <c r="AM7" i="69"/>
  <c r="O17" i="69"/>
  <c r="AM15" i="69"/>
  <c r="AB14" i="86"/>
  <c r="AC14" i="86"/>
  <c r="AI10" i="69"/>
  <c r="B32" i="69"/>
  <c r="AS11" i="69"/>
  <c r="AO19" i="86"/>
  <c r="AH5" i="69"/>
  <c r="AV19" i="86"/>
  <c r="AI5" i="69"/>
  <c r="Y24" i="85"/>
  <c r="AV9" i="85"/>
  <c r="G101" i="67"/>
  <c r="D23" i="67"/>
  <c r="D5" i="67"/>
  <c r="AS8" i="69"/>
  <c r="AS17" i="69"/>
  <c r="J72" i="67"/>
  <c r="M72" i="67" s="1"/>
  <c r="AX15" i="86"/>
  <c r="AX11" i="86"/>
  <c r="AV18" i="85"/>
  <c r="AB14" i="69"/>
  <c r="AF5" i="69"/>
  <c r="AL19" i="69"/>
  <c r="AJ5" i="69"/>
  <c r="AS9" i="69"/>
  <c r="P17" i="69"/>
  <c r="AI19" i="69"/>
  <c r="AJ10" i="69"/>
  <c r="AX5" i="86"/>
  <c r="G104" i="67"/>
  <c r="G110" i="67"/>
  <c r="AA16" i="69"/>
  <c r="AQ6" i="69"/>
  <c r="X24" i="69"/>
  <c r="D95" i="67"/>
  <c r="D81" i="67"/>
  <c r="D74" i="67"/>
  <c r="D54" i="67"/>
  <c r="D41" i="67"/>
  <c r="K40" i="66"/>
  <c r="G80" i="67"/>
  <c r="K73" i="67"/>
  <c r="N73" i="67" s="1"/>
  <c r="K38" i="67"/>
  <c r="N38" i="67" s="1"/>
  <c r="K28" i="67"/>
  <c r="N28" i="67" s="1"/>
  <c r="AL11" i="69"/>
  <c r="K42" i="66"/>
  <c r="H40" i="66"/>
  <c r="L36" i="66"/>
  <c r="H17" i="85"/>
  <c r="Q13" i="41"/>
  <c r="AX21" i="85"/>
  <c r="AX15" i="85"/>
  <c r="AX5" i="85"/>
  <c r="AX9" i="85"/>
  <c r="AX8" i="85"/>
  <c r="AX24" i="85"/>
  <c r="AZ5" i="86"/>
  <c r="AZ17" i="86"/>
  <c r="AZ9" i="86"/>
  <c r="AC5" i="86"/>
  <c r="AC10" i="86"/>
  <c r="AD16" i="86"/>
  <c r="AF16" i="86"/>
  <c r="F92" i="67"/>
  <c r="F104" i="67"/>
  <c r="J62" i="67"/>
  <c r="M62" i="67" s="1"/>
  <c r="V24" i="69"/>
  <c r="G79" i="67"/>
  <c r="D44" i="67"/>
  <c r="D34" i="67"/>
  <c r="D32" i="67"/>
  <c r="K20" i="67"/>
  <c r="N20" i="67" s="1"/>
  <c r="Q12" i="41"/>
  <c r="Y22" i="86"/>
  <c r="X26" i="86"/>
  <c r="AR15" i="86"/>
  <c r="K39" i="66"/>
  <c r="F38" i="66"/>
  <c r="J34" i="66"/>
  <c r="E13" i="69"/>
  <c r="X13" i="69" s="1"/>
  <c r="J95" i="67"/>
  <c r="M95" i="67" s="1"/>
  <c r="J92" i="67"/>
  <c r="M92" i="67" s="1"/>
  <c r="F83" i="67"/>
  <c r="J70" i="67"/>
  <c r="M70" i="67" s="1"/>
  <c r="J60" i="67"/>
  <c r="M60" i="67" s="1"/>
  <c r="J45" i="67"/>
  <c r="M45" i="67" s="1"/>
  <c r="G97" i="67"/>
  <c r="AC11" i="69"/>
  <c r="G17" i="69"/>
  <c r="K17" i="69"/>
  <c r="AH16" i="86"/>
  <c r="O20" i="41"/>
  <c r="R20" i="41" s="1"/>
  <c r="O15" i="41"/>
  <c r="O18" i="41"/>
  <c r="O11" i="41"/>
  <c r="G119" i="67"/>
  <c r="K110" i="67"/>
  <c r="N110" i="67" s="1"/>
  <c r="AT12" i="69"/>
  <c r="AT15" i="69"/>
  <c r="AT5" i="69"/>
  <c r="AT19" i="69"/>
  <c r="AT23" i="69"/>
  <c r="C27" i="69"/>
  <c r="C36" i="69" s="1"/>
  <c r="AT18" i="69"/>
  <c r="AT8" i="69"/>
  <c r="C32" i="69"/>
  <c r="AT6" i="69"/>
  <c r="AT7" i="69"/>
  <c r="AT20" i="69"/>
  <c r="AT9" i="69"/>
  <c r="AT14" i="69"/>
  <c r="AT16" i="69"/>
  <c r="AG9" i="69"/>
  <c r="AJ9" i="69"/>
  <c r="AH9" i="69"/>
  <c r="AK9" i="69"/>
  <c r="N12" i="69"/>
  <c r="AM6" i="69"/>
  <c r="T14" i="69"/>
  <c r="AQ14" i="69" s="1"/>
  <c r="AP14" i="69"/>
  <c r="AB15" i="69"/>
  <c r="I17" i="69"/>
  <c r="AM16" i="69"/>
  <c r="G109" i="67"/>
  <c r="W26" i="69"/>
  <c r="C35" i="69"/>
  <c r="AW22" i="85"/>
  <c r="Y22" i="85"/>
  <c r="C32" i="85"/>
  <c r="AW20" i="85"/>
  <c r="C27" i="85"/>
  <c r="C36" i="85" s="1"/>
  <c r="AW13" i="85"/>
  <c r="AW17" i="85"/>
  <c r="AY11" i="86"/>
  <c r="AY21" i="86"/>
  <c r="AY16" i="86"/>
  <c r="AY19" i="86"/>
  <c r="D35" i="86"/>
  <c r="Y24" i="86"/>
  <c r="AO9" i="86"/>
  <c r="AC9" i="86"/>
  <c r="AD9" i="86"/>
  <c r="AE15" i="86"/>
  <c r="AF9" i="86"/>
  <c r="V23" i="69"/>
  <c r="AI9" i="69"/>
  <c r="AT21" i="69"/>
  <c r="O19" i="41"/>
  <c r="AT13" i="69"/>
  <c r="K112" i="67"/>
  <c r="N112" i="67" s="1"/>
  <c r="L42" i="66"/>
  <c r="Z5" i="69"/>
  <c r="P8" i="69"/>
  <c r="AC15" i="69"/>
  <c r="Q21" i="41"/>
  <c r="K106" i="67"/>
  <c r="N106" i="67" s="1"/>
  <c r="D112" i="67"/>
  <c r="Z11" i="69"/>
  <c r="AA9" i="69"/>
  <c r="AB6" i="69"/>
  <c r="AD9" i="69"/>
  <c r="AC6" i="69"/>
  <c r="AL9" i="69"/>
  <c r="AS11" i="86"/>
  <c r="G17" i="85"/>
  <c r="K17" i="85"/>
  <c r="J91" i="67"/>
  <c r="M91" i="67" s="1"/>
  <c r="L43" i="66"/>
  <c r="J39" i="67"/>
  <c r="M39" i="67" s="1"/>
  <c r="G12" i="85"/>
  <c r="AM11" i="86"/>
  <c r="D104" i="67"/>
  <c r="AD7" i="69"/>
  <c r="AL7" i="69"/>
  <c r="AD14" i="69"/>
  <c r="AL14" i="69"/>
  <c r="G99" i="67"/>
  <c r="G117" i="67"/>
  <c r="AA11" i="69"/>
  <c r="AC9" i="69"/>
  <c r="AF6" i="69"/>
  <c r="AF16" i="69"/>
  <c r="T17" i="85"/>
  <c r="AN7" i="86"/>
  <c r="AN14" i="86"/>
  <c r="AN19" i="86"/>
  <c r="AO7" i="86"/>
  <c r="AO14" i="86"/>
  <c r="AB7" i="86"/>
  <c r="AC7" i="86"/>
  <c r="AC19" i="86"/>
  <c r="AD7" i="86"/>
  <c r="AD14" i="86"/>
  <c r="AD19" i="86"/>
  <c r="AE7" i="86"/>
  <c r="AF7" i="86"/>
  <c r="AF14" i="86"/>
  <c r="AM9" i="86"/>
  <c r="AH20" i="86"/>
  <c r="AV16" i="86"/>
  <c r="AH16" i="69"/>
  <c r="AH9" i="86"/>
  <c r="AV14" i="86"/>
  <c r="AD6" i="69"/>
  <c r="AS19" i="86"/>
  <c r="AJ6" i="69"/>
  <c r="AH6" i="69"/>
  <c r="AX7" i="86"/>
  <c r="AX13" i="86"/>
  <c r="AX6" i="86"/>
  <c r="AX10" i="86"/>
  <c r="AV15" i="85"/>
  <c r="AV7" i="85"/>
  <c r="AV10" i="85"/>
  <c r="AV6" i="85"/>
  <c r="AV12" i="85"/>
  <c r="AV21" i="85"/>
  <c r="J105" i="67"/>
  <c r="M105" i="67" s="1"/>
  <c r="J106" i="67"/>
  <c r="M106" i="67" s="1"/>
  <c r="AS5" i="86"/>
  <c r="AF9" i="69"/>
  <c r="D99" i="67"/>
  <c r="V26" i="69"/>
  <c r="AX14" i="86"/>
  <c r="X23" i="86"/>
  <c r="AX21" i="86"/>
  <c r="AX23" i="86"/>
  <c r="AX19" i="86"/>
  <c r="B34" i="86"/>
  <c r="AX17" i="86"/>
  <c r="AX18" i="86"/>
  <c r="AV8" i="85"/>
  <c r="AV5" i="85"/>
  <c r="B32" i="85"/>
  <c r="AV11" i="85"/>
  <c r="AV19" i="85"/>
  <c r="Y11" i="69"/>
  <c r="AU19" i="86"/>
  <c r="G105" i="67"/>
  <c r="C25" i="85"/>
  <c r="C34" i="85" s="1"/>
  <c r="AX16" i="86"/>
  <c r="AX12" i="86"/>
  <c r="AX8" i="86"/>
  <c r="C25" i="86"/>
  <c r="C36" i="86" s="1"/>
  <c r="AV16" i="85"/>
  <c r="X23" i="85"/>
  <c r="AV23" i="85"/>
  <c r="AV17" i="85"/>
  <c r="P21" i="69"/>
  <c r="AC5" i="85"/>
  <c r="J118" i="67"/>
  <c r="M118" i="67" s="1"/>
  <c r="AA10" i="69"/>
  <c r="J63" i="67"/>
  <c r="M63" i="67" s="1"/>
  <c r="D25" i="67"/>
  <c r="F95" i="67"/>
  <c r="P74" i="67"/>
  <c r="S74" i="67" s="1"/>
  <c r="F37" i="67"/>
  <c r="J96" i="67"/>
  <c r="M96" i="67" s="1"/>
  <c r="K78" i="67"/>
  <c r="N78" i="67" s="1"/>
  <c r="K45" i="66"/>
  <c r="G45" i="66"/>
  <c r="G43" i="66"/>
  <c r="I42" i="66"/>
  <c r="K41" i="66"/>
  <c r="G41" i="66"/>
  <c r="J40" i="66"/>
  <c r="F40" i="66"/>
  <c r="L38" i="66"/>
  <c r="H38" i="66"/>
  <c r="K37" i="66"/>
  <c r="G37" i="66"/>
  <c r="F78" i="67"/>
  <c r="AU6" i="69"/>
  <c r="D49" i="67"/>
  <c r="AU13" i="69"/>
  <c r="D56" i="67"/>
  <c r="P97" i="67"/>
  <c r="S97" i="67" s="1"/>
  <c r="AN9" i="85"/>
  <c r="AE14" i="85"/>
  <c r="AN18" i="85"/>
  <c r="B25" i="86"/>
  <c r="AX25" i="86" s="1"/>
  <c r="J36" i="66"/>
  <c r="F36" i="66"/>
  <c r="I35" i="66"/>
  <c r="L34" i="66"/>
  <c r="H34" i="66"/>
  <c r="J43" i="66"/>
  <c r="K34" i="66"/>
  <c r="AB6" i="86"/>
  <c r="G21" i="86"/>
  <c r="AH7" i="86"/>
  <c r="X22" i="69"/>
  <c r="AU18" i="69"/>
  <c r="K83" i="67"/>
  <c r="N83" i="67" s="1"/>
  <c r="AU14" i="69"/>
  <c r="AU21" i="69"/>
  <c r="X24" i="86"/>
  <c r="J37" i="66"/>
  <c r="AE6" i="86"/>
  <c r="AR14" i="86"/>
  <c r="BA20" i="86"/>
  <c r="AP10" i="69"/>
  <c r="K98" i="67"/>
  <c r="N98" i="67" s="1"/>
  <c r="AQ5" i="69"/>
  <c r="AC9" i="85"/>
  <c r="H42" i="66"/>
  <c r="AE19" i="85"/>
  <c r="N8" i="86"/>
  <c r="M17" i="86"/>
  <c r="AB16" i="69"/>
  <c r="K93" i="67"/>
  <c r="N93" i="67" s="1"/>
  <c r="K31" i="67"/>
  <c r="N31" i="67" s="1"/>
  <c r="K27" i="67"/>
  <c r="N27" i="67" s="1"/>
  <c r="F45" i="66"/>
  <c r="F37" i="66"/>
  <c r="I36" i="66"/>
  <c r="L35" i="66"/>
  <c r="H35" i="66"/>
  <c r="K107" i="67"/>
  <c r="N107" i="67" s="1"/>
  <c r="F116" i="67"/>
  <c r="J115" i="67"/>
  <c r="M115" i="67" s="1"/>
  <c r="I24" i="69"/>
  <c r="I33" i="69" s="1"/>
  <c r="AF7" i="69"/>
  <c r="H12" i="85"/>
  <c r="E13" i="86"/>
  <c r="Z13" i="86" s="1"/>
  <c r="AN6" i="86"/>
  <c r="AN11" i="86"/>
  <c r="AN18" i="86"/>
  <c r="AO6" i="86"/>
  <c r="AO18" i="86"/>
  <c r="AB18" i="86"/>
  <c r="AC6" i="86"/>
  <c r="AC11" i="86"/>
  <c r="AC18" i="86"/>
  <c r="AD6" i="86"/>
  <c r="AD11" i="86"/>
  <c r="AD18" i="86"/>
  <c r="AE11" i="86"/>
  <c r="AE18" i="86"/>
  <c r="AF6" i="86"/>
  <c r="AF11" i="86"/>
  <c r="AF18" i="86"/>
  <c r="I40" i="66"/>
  <c r="J111" i="67"/>
  <c r="M111" i="67" s="1"/>
  <c r="J24" i="86"/>
  <c r="J35" i="86" s="1"/>
  <c r="AH14" i="86"/>
  <c r="AU14" i="86"/>
  <c r="K37" i="67"/>
  <c r="N37" i="67" s="1"/>
  <c r="K25" i="67"/>
  <c r="N25" i="67" s="1"/>
  <c r="Q25" i="67"/>
  <c r="T25" i="67" s="1"/>
  <c r="J41" i="66"/>
  <c r="F41" i="66"/>
  <c r="P100" i="67"/>
  <c r="S100" i="67" s="1"/>
  <c r="AK15" i="69"/>
  <c r="AV15" i="86"/>
  <c r="AU9" i="86"/>
  <c r="AR9" i="86"/>
  <c r="Q23" i="67"/>
  <c r="T23" i="67" s="1"/>
  <c r="BA18" i="86"/>
  <c r="K24" i="67"/>
  <c r="N24" i="67" s="1"/>
  <c r="AV9" i="86"/>
  <c r="K21" i="67"/>
  <c r="N21" i="67" s="1"/>
  <c r="AS9" i="86"/>
  <c r="K24" i="86"/>
  <c r="K35" i="86" s="1"/>
  <c r="BA15" i="86"/>
  <c r="P108" i="67"/>
  <c r="S108" i="67" s="1"/>
  <c r="F8" i="86"/>
  <c r="AA8" i="86" s="1"/>
  <c r="G111" i="67"/>
  <c r="AO14" i="85"/>
  <c r="J112" i="67"/>
  <c r="M112" i="67" s="1"/>
  <c r="D30" i="67"/>
  <c r="P111" i="67"/>
  <c r="S111" i="67" s="1"/>
  <c r="AH11" i="86"/>
  <c r="I8" i="86"/>
  <c r="K8" i="69"/>
  <c r="AU24" i="69"/>
  <c r="AU12" i="69"/>
  <c r="AU16" i="69"/>
  <c r="AU19" i="69"/>
  <c r="AU11" i="69"/>
  <c r="D27" i="86"/>
  <c r="D38" i="86" s="1"/>
  <c r="AS18" i="86"/>
  <c r="G44" i="67"/>
  <c r="J26" i="86"/>
  <c r="J37" i="86" s="1"/>
  <c r="F26" i="86"/>
  <c r="F37" i="86" s="1"/>
  <c r="K108" i="67"/>
  <c r="N108" i="67" s="1"/>
  <c r="AF14" i="69"/>
  <c r="AS6" i="86"/>
  <c r="AJ7" i="69"/>
  <c r="Z8" i="86"/>
  <c r="AX24" i="86"/>
  <c r="B35" i="86"/>
  <c r="AU23" i="69"/>
  <c r="AU20" i="69"/>
  <c r="D32" i="69"/>
  <c r="AU15" i="69"/>
  <c r="AU7" i="69"/>
  <c r="X26" i="69"/>
  <c r="AU10" i="69"/>
  <c r="AU9" i="69"/>
  <c r="F101" i="67"/>
  <c r="D42" i="67"/>
  <c r="AS14" i="85"/>
  <c r="W23" i="69"/>
  <c r="AU5" i="69"/>
  <c r="AU17" i="69"/>
  <c r="AC19" i="69"/>
  <c r="AS15" i="86"/>
  <c r="J117" i="67"/>
  <c r="M117" i="67" s="1"/>
  <c r="Z7" i="69"/>
  <c r="AC14" i="69"/>
  <c r="AC7" i="69"/>
  <c r="AL10" i="69"/>
  <c r="Z16" i="69"/>
  <c r="AD15" i="69"/>
  <c r="AL15" i="69"/>
  <c r="AA15" i="69"/>
  <c r="Z18" i="69"/>
  <c r="AB9" i="69"/>
  <c r="D40" i="67"/>
  <c r="O21" i="86"/>
  <c r="AB20" i="86"/>
  <c r="Z10" i="69"/>
  <c r="K51" i="67"/>
  <c r="N51" i="67" s="1"/>
  <c r="F43" i="66"/>
  <c r="P91" i="67"/>
  <c r="S91" i="67" s="1"/>
  <c r="P69" i="67"/>
  <c r="S69" i="67" s="1"/>
  <c r="J43" i="67"/>
  <c r="M43" i="67" s="1"/>
  <c r="F113" i="67"/>
  <c r="AO9" i="85"/>
  <c r="AB16" i="85"/>
  <c r="AN16" i="85"/>
  <c r="AB19" i="85"/>
  <c r="AF19" i="85"/>
  <c r="AM15" i="86"/>
  <c r="AO20" i="86"/>
  <c r="H21" i="86"/>
  <c r="AD20" i="86"/>
  <c r="AF19" i="86"/>
  <c r="AV6" i="86"/>
  <c r="AR11" i="86"/>
  <c r="K92" i="67"/>
  <c r="N92" i="67" s="1"/>
  <c r="Q83" i="67"/>
  <c r="T83" i="67" s="1"/>
  <c r="Q45" i="67"/>
  <c r="T45" i="67" s="1"/>
  <c r="K30" i="67"/>
  <c r="N30" i="67" s="1"/>
  <c r="H45" i="66"/>
  <c r="G40" i="66"/>
  <c r="I38" i="66"/>
  <c r="L37" i="66"/>
  <c r="I34" i="66"/>
  <c r="D101" i="67"/>
  <c r="AK20" i="69"/>
  <c r="AM6" i="85"/>
  <c r="AN19" i="85"/>
  <c r="AN20" i="85"/>
  <c r="J8" i="86"/>
  <c r="D39" i="67"/>
  <c r="H44" i="66"/>
  <c r="G39" i="67"/>
  <c r="D64" i="67"/>
  <c r="AH20" i="69"/>
  <c r="AC20" i="86"/>
  <c r="P70" i="67"/>
  <c r="S70" i="67" s="1"/>
  <c r="P71" i="67"/>
  <c r="S71" i="67" s="1"/>
  <c r="AI20" i="69"/>
  <c r="AH19" i="69"/>
  <c r="D113" i="67"/>
  <c r="AG20" i="69"/>
  <c r="AA20" i="69"/>
  <c r="AH19" i="86"/>
  <c r="AJ19" i="69"/>
  <c r="B77" i="67"/>
  <c r="AB19" i="69"/>
  <c r="D87" i="67"/>
  <c r="G76" i="67"/>
  <c r="J67" i="67"/>
  <c r="M67" i="67" s="1"/>
  <c r="Q104" i="67"/>
  <c r="T104" i="67" s="1"/>
  <c r="L45" i="66"/>
  <c r="L41" i="66"/>
  <c r="D119" i="67"/>
  <c r="AE19" i="86"/>
  <c r="Q93" i="67"/>
  <c r="T93" i="67" s="1"/>
  <c r="Q68" i="67"/>
  <c r="T68" i="67" s="1"/>
  <c r="Q44" i="67"/>
  <c r="T44" i="67" s="1"/>
  <c r="Q32" i="67"/>
  <c r="T32" i="67" s="1"/>
  <c r="Q118" i="67"/>
  <c r="T118" i="67" s="1"/>
  <c r="AM19" i="69"/>
  <c r="P92" i="67"/>
  <c r="S92" i="67" s="1"/>
  <c r="P66" i="67"/>
  <c r="S66" i="67" s="1"/>
  <c r="P44" i="67"/>
  <c r="S44" i="67" s="1"/>
  <c r="J45" i="66"/>
  <c r="L39" i="66"/>
  <c r="F112" i="67"/>
  <c r="J8" i="69"/>
  <c r="I21" i="69"/>
  <c r="AK18" i="69"/>
  <c r="J8" i="85"/>
  <c r="AD6" i="85"/>
  <c r="AE7" i="85"/>
  <c r="AC10" i="85"/>
  <c r="K12" i="85"/>
  <c r="AD11" i="85"/>
  <c r="AC15" i="85"/>
  <c r="AD16" i="85"/>
  <c r="AC19" i="85"/>
  <c r="Z22" i="85"/>
  <c r="AY8" i="86"/>
  <c r="AY9" i="86"/>
  <c r="AY10" i="86"/>
  <c r="N12" i="86"/>
  <c r="N17" i="86"/>
  <c r="O12" i="86"/>
  <c r="H12" i="86"/>
  <c r="J12" i="86"/>
  <c r="K17" i="86"/>
  <c r="K54" i="67"/>
  <c r="N54" i="67" s="1"/>
  <c r="Q114" i="67"/>
  <c r="T114" i="67" s="1"/>
  <c r="K43" i="66"/>
  <c r="Q29" i="67"/>
  <c r="T29" i="67" s="1"/>
  <c r="K113" i="67"/>
  <c r="N113" i="67" s="1"/>
  <c r="K114" i="67"/>
  <c r="N114" i="67" s="1"/>
  <c r="K115" i="67"/>
  <c r="N115" i="67" s="1"/>
  <c r="L44" i="66"/>
  <c r="Q31" i="67"/>
  <c r="T31" i="67" s="1"/>
  <c r="I44" i="66"/>
  <c r="K29" i="67"/>
  <c r="N29" i="67" s="1"/>
  <c r="J66" i="67"/>
  <c r="M66" i="67" s="1"/>
  <c r="J102" i="67"/>
  <c r="M102" i="67" s="1"/>
  <c r="F87" i="67"/>
  <c r="P65" i="67"/>
  <c r="S65" i="67" s="1"/>
  <c r="AA18" i="69"/>
  <c r="J65" i="67"/>
  <c r="M65" i="67" s="1"/>
  <c r="G24" i="69"/>
  <c r="G33" i="69" s="1"/>
  <c r="G21" i="69"/>
  <c r="AF18" i="69"/>
  <c r="F21" i="86"/>
  <c r="AA21" i="86" s="1"/>
  <c r="H43" i="66"/>
  <c r="O21" i="69"/>
  <c r="AM18" i="86"/>
  <c r="D85" i="67"/>
  <c r="D60" i="67"/>
  <c r="J56" i="67"/>
  <c r="M56" i="67" s="1"/>
  <c r="J38" i="67"/>
  <c r="M38" i="67" s="1"/>
  <c r="D29" i="67"/>
  <c r="D27" i="67"/>
  <c r="D19" i="67"/>
  <c r="D17" i="67"/>
  <c r="D15" i="67"/>
  <c r="D13" i="67"/>
  <c r="D11" i="67"/>
  <c r="D7" i="67"/>
  <c r="H41" i="66"/>
  <c r="H37" i="66"/>
  <c r="K36" i="66"/>
  <c r="G36" i="66"/>
  <c r="J35" i="66"/>
  <c r="D94" i="67"/>
  <c r="G84" i="67"/>
  <c r="K82" i="67"/>
  <c r="N82" i="67" s="1"/>
  <c r="D69" i="67"/>
  <c r="D67" i="67"/>
  <c r="AU16" i="86"/>
  <c r="AS9" i="85"/>
  <c r="AP16" i="69"/>
  <c r="H8" i="85"/>
  <c r="X22" i="86"/>
  <c r="I21" i="86"/>
  <c r="K21" i="86"/>
  <c r="F120" i="67"/>
  <c r="AD10" i="86"/>
  <c r="AF10" i="86"/>
  <c r="AS14" i="86"/>
  <c r="AR18" i="86"/>
  <c r="AU18" i="86"/>
  <c r="AV18" i="86"/>
  <c r="AS16" i="86"/>
  <c r="D120" i="67"/>
  <c r="AV11" i="86"/>
  <c r="AQ7" i="69"/>
  <c r="P116" i="67"/>
  <c r="S116" i="67" s="1"/>
  <c r="S6" i="86"/>
  <c r="AU6" i="86" s="1"/>
  <c r="D115" i="67"/>
  <c r="J116" i="67"/>
  <c r="M116" i="67" s="1"/>
  <c r="P119" i="67"/>
  <c r="S119" i="67" s="1"/>
  <c r="Q102" i="67"/>
  <c r="T102" i="67" s="1"/>
  <c r="K99" i="67"/>
  <c r="N99" i="67" s="1"/>
  <c r="K94" i="67"/>
  <c r="N94" i="67" s="1"/>
  <c r="K95" i="67"/>
  <c r="N95" i="67" s="1"/>
  <c r="Q95" i="67"/>
  <c r="T95" i="67" s="1"/>
  <c r="Q96" i="67"/>
  <c r="T96" i="67" s="1"/>
  <c r="G90" i="67"/>
  <c r="D90" i="67"/>
  <c r="K91" i="67"/>
  <c r="N91" i="67" s="1"/>
  <c r="Q94" i="67"/>
  <c r="T94" i="67" s="1"/>
  <c r="Q92" i="67"/>
  <c r="T92" i="67" s="1"/>
  <c r="G86" i="67"/>
  <c r="K89" i="67"/>
  <c r="N89" i="67" s="1"/>
  <c r="G78" i="67"/>
  <c r="K80" i="67"/>
  <c r="N80" i="67" s="1"/>
  <c r="K81" i="67"/>
  <c r="N81" i="67" s="1"/>
  <c r="Q81" i="67"/>
  <c r="T81" i="67" s="1"/>
  <c r="D75" i="67"/>
  <c r="G85" i="67"/>
  <c r="K76" i="67"/>
  <c r="N76" i="67" s="1"/>
  <c r="Q79" i="67"/>
  <c r="T79" i="67" s="1"/>
  <c r="K75" i="67"/>
  <c r="N75" i="67" s="1"/>
  <c r="G65" i="67"/>
  <c r="Q70" i="67"/>
  <c r="T70" i="67" s="1"/>
  <c r="D65" i="67"/>
  <c r="Q69" i="67"/>
  <c r="T69" i="67" s="1"/>
  <c r="G63" i="67"/>
  <c r="D57" i="67"/>
  <c r="K59" i="67"/>
  <c r="N59" i="67" s="1"/>
  <c r="G57" i="67"/>
  <c r="K56" i="67"/>
  <c r="N56" i="67" s="1"/>
  <c r="K55" i="67"/>
  <c r="N55" i="67" s="1"/>
  <c r="Q58" i="67"/>
  <c r="T58" i="67" s="1"/>
  <c r="G50" i="67"/>
  <c r="Q56" i="67"/>
  <c r="T56" i="67" s="1"/>
  <c r="K52" i="67"/>
  <c r="N52" i="67" s="1"/>
  <c r="G48" i="67"/>
  <c r="D48" i="67"/>
  <c r="K43" i="67"/>
  <c r="N43" i="67" s="1"/>
  <c r="G40" i="67"/>
  <c r="G38" i="67"/>
  <c r="K41" i="67"/>
  <c r="N41" i="67" s="1"/>
  <c r="Q43" i="67"/>
  <c r="T43" i="67" s="1"/>
  <c r="K40" i="67"/>
  <c r="N40" i="67" s="1"/>
  <c r="Q40" i="67"/>
  <c r="T40" i="67" s="1"/>
  <c r="Q42" i="67"/>
  <c r="T42" i="67" s="1"/>
  <c r="Q41" i="67"/>
  <c r="T41" i="67" s="1"/>
  <c r="F33" i="67"/>
  <c r="J35" i="67"/>
  <c r="M35" i="67" s="1"/>
  <c r="P29" i="67"/>
  <c r="S29" i="67" s="1"/>
  <c r="J26" i="67"/>
  <c r="M26" i="67" s="1"/>
  <c r="J101" i="67"/>
  <c r="M101" i="67" s="1"/>
  <c r="D98" i="67"/>
  <c r="P104" i="67"/>
  <c r="S104" i="67" s="1"/>
  <c r="J108" i="67"/>
  <c r="M108" i="67" s="1"/>
  <c r="F105" i="67"/>
  <c r="D105" i="67"/>
  <c r="J99" i="67"/>
  <c r="M99" i="67" s="1"/>
  <c r="P103" i="67"/>
  <c r="S103" i="67" s="1"/>
  <c r="D97" i="67"/>
  <c r="J100" i="67"/>
  <c r="M100" i="67" s="1"/>
  <c r="Q111" i="67"/>
  <c r="T111" i="67" s="1"/>
  <c r="K111" i="67"/>
  <c r="N111" i="67" s="1"/>
  <c r="P113" i="67"/>
  <c r="S113" i="67" s="1"/>
  <c r="F107" i="67"/>
  <c r="G112" i="67"/>
  <c r="K102" i="67"/>
  <c r="N102" i="67" s="1"/>
  <c r="G100" i="67"/>
  <c r="Q105" i="67"/>
  <c r="T105" i="67" s="1"/>
  <c r="AS14" i="69"/>
  <c r="AS16" i="69"/>
  <c r="AS10" i="69"/>
  <c r="AS20" i="69"/>
  <c r="AS19" i="69"/>
  <c r="AS24" i="69"/>
  <c r="E23" i="69"/>
  <c r="AV8" i="69" s="1"/>
  <c r="X8" i="69"/>
  <c r="G116" i="67"/>
  <c r="K119" i="67"/>
  <c r="N119" i="67" s="1"/>
  <c r="Q119" i="67"/>
  <c r="T119" i="67" s="1"/>
  <c r="Q120" i="67"/>
  <c r="T120" i="67" s="1"/>
  <c r="Q115" i="67"/>
  <c r="T115" i="67" s="1"/>
  <c r="K117" i="67"/>
  <c r="N117" i="67" s="1"/>
  <c r="D114" i="67"/>
  <c r="F21" i="69"/>
  <c r="Y20" i="69"/>
  <c r="Z6" i="69"/>
  <c r="F8" i="69"/>
  <c r="Y8" i="69" s="1"/>
  <c r="AD20" i="69"/>
  <c r="AF20" i="69"/>
  <c r="AD18" i="69"/>
  <c r="J21" i="69"/>
  <c r="AJ11" i="69"/>
  <c r="AI11" i="69"/>
  <c r="AH11" i="69"/>
  <c r="AI6" i="69"/>
  <c r="M8" i="69"/>
  <c r="M26" i="69"/>
  <c r="AH26" i="69" s="1"/>
  <c r="AG6" i="69"/>
  <c r="N21" i="69"/>
  <c r="AL18" i="69"/>
  <c r="N24" i="69"/>
  <c r="N33" i="69" s="1"/>
  <c r="AL6" i="69"/>
  <c r="AM9" i="69"/>
  <c r="P12" i="69"/>
  <c r="S11" i="69"/>
  <c r="S12" i="69" s="1"/>
  <c r="T12" i="69"/>
  <c r="AM20" i="69"/>
  <c r="AQ20" i="69"/>
  <c r="Y15" i="69"/>
  <c r="Z15" i="69"/>
  <c r="AC16" i="69"/>
  <c r="AD16" i="69"/>
  <c r="AI16" i="69"/>
  <c r="AG16" i="69"/>
  <c r="AL16" i="69"/>
  <c r="AK16" i="69"/>
  <c r="F109" i="67"/>
  <c r="D109" i="67"/>
  <c r="AQ6" i="85"/>
  <c r="AO6" i="85"/>
  <c r="AQ11" i="85"/>
  <c r="AT11" i="85"/>
  <c r="Z12" i="85"/>
  <c r="E13" i="85"/>
  <c r="AX18" i="85"/>
  <c r="AX14" i="85"/>
  <c r="AX17" i="85"/>
  <c r="AX7" i="85"/>
  <c r="D25" i="85"/>
  <c r="D34" i="85" s="1"/>
  <c r="Y23" i="85"/>
  <c r="AX11" i="85"/>
  <c r="X26" i="85"/>
  <c r="C35" i="85"/>
  <c r="AZ8" i="86"/>
  <c r="AZ23" i="86"/>
  <c r="AZ18" i="86"/>
  <c r="AZ15" i="86"/>
  <c r="Y23" i="86"/>
  <c r="D34" i="86"/>
  <c r="D25" i="86"/>
  <c r="AZ7" i="86"/>
  <c r="AZ16" i="86"/>
  <c r="AZ14" i="86"/>
  <c r="AZ19" i="86"/>
  <c r="Z24" i="86"/>
  <c r="BA24" i="86"/>
  <c r="N24" i="86"/>
  <c r="N35" i="86" s="1"/>
  <c r="N26" i="86"/>
  <c r="N37" i="86" s="1"/>
  <c r="O24" i="86"/>
  <c r="O26" i="86"/>
  <c r="O37" i="86" s="1"/>
  <c r="O8" i="86"/>
  <c r="P8" i="86"/>
  <c r="AO5" i="86"/>
  <c r="G24" i="86"/>
  <c r="G35" i="86" s="1"/>
  <c r="G26" i="86"/>
  <c r="G37" i="86" s="1"/>
  <c r="AB5" i="86"/>
  <c r="H24" i="86"/>
  <c r="H35" i="86" s="1"/>
  <c r="H8" i="86"/>
  <c r="H26" i="86"/>
  <c r="AD5" i="86"/>
  <c r="I24" i="86"/>
  <c r="AD24" i="86" s="1"/>
  <c r="AE16" i="86"/>
  <c r="J17" i="86"/>
  <c r="K8" i="86"/>
  <c r="AF5" i="86"/>
  <c r="AM6" i="86"/>
  <c r="AH6" i="86"/>
  <c r="S17" i="86"/>
  <c r="AU15" i="86"/>
  <c r="S7" i="86"/>
  <c r="AS7" i="86"/>
  <c r="D33" i="69"/>
  <c r="D25" i="69"/>
  <c r="AU22" i="69"/>
  <c r="W22" i="69"/>
  <c r="J103" i="67"/>
  <c r="M103" i="67" s="1"/>
  <c r="P105" i="67"/>
  <c r="S105" i="67" s="1"/>
  <c r="J104" i="67"/>
  <c r="M104" i="67" s="1"/>
  <c r="F114" i="67"/>
  <c r="F102" i="67"/>
  <c r="D93" i="67"/>
  <c r="P98" i="67"/>
  <c r="S98" i="67" s="1"/>
  <c r="J90" i="67"/>
  <c r="M90" i="67" s="1"/>
  <c r="F99" i="67"/>
  <c r="J86" i="67"/>
  <c r="M86" i="67" s="1"/>
  <c r="P88" i="67"/>
  <c r="S88" i="67" s="1"/>
  <c r="K79" i="67"/>
  <c r="N79" i="67" s="1"/>
  <c r="Q82" i="67"/>
  <c r="T82" i="67" s="1"/>
  <c r="F74" i="67"/>
  <c r="F86" i="67"/>
  <c r="D72" i="67"/>
  <c r="F72" i="67"/>
  <c r="F84" i="67"/>
  <c r="P75" i="67"/>
  <c r="S75" i="67" s="1"/>
  <c r="F82" i="67"/>
  <c r="D68" i="67"/>
  <c r="F80" i="67"/>
  <c r="F68" i="67"/>
  <c r="J71" i="67"/>
  <c r="M71" i="67" s="1"/>
  <c r="D66" i="67"/>
  <c r="J69" i="67"/>
  <c r="M69" i="67" s="1"/>
  <c r="J68" i="67"/>
  <c r="M68" i="67" s="1"/>
  <c r="P67" i="67"/>
  <c r="S67" i="67" s="1"/>
  <c r="P68" i="67"/>
  <c r="S68" i="67" s="1"/>
  <c r="P64" i="67"/>
  <c r="S64" i="67" s="1"/>
  <c r="P63" i="67"/>
  <c r="S63" i="67" s="1"/>
  <c r="J46" i="67"/>
  <c r="M46" i="67" s="1"/>
  <c r="F43" i="67"/>
  <c r="P48" i="67"/>
  <c r="S48" i="67" s="1"/>
  <c r="D37" i="67"/>
  <c r="P43" i="67"/>
  <c r="S43" i="67" s="1"/>
  <c r="K36" i="67"/>
  <c r="N36" i="67" s="1"/>
  <c r="G45" i="67"/>
  <c r="K26" i="67"/>
  <c r="N26" i="67" s="1"/>
  <c r="Q28" i="67"/>
  <c r="T28" i="67" s="1"/>
  <c r="K101" i="67"/>
  <c r="N101" i="67" s="1"/>
  <c r="G98" i="67"/>
  <c r="D103" i="67"/>
  <c r="G115" i="67"/>
  <c r="P114" i="67"/>
  <c r="S114" i="67" s="1"/>
  <c r="D108" i="67"/>
  <c r="D111" i="67"/>
  <c r="F111" i="67"/>
  <c r="J114" i="67"/>
  <c r="M114" i="67" s="1"/>
  <c r="P117" i="67"/>
  <c r="S117" i="67" s="1"/>
  <c r="J119" i="67"/>
  <c r="M119" i="67" s="1"/>
  <c r="D117" i="67"/>
  <c r="Y14" i="69"/>
  <c r="Z14" i="69"/>
  <c r="AA19" i="69"/>
  <c r="Z19" i="69"/>
  <c r="G8" i="69"/>
  <c r="AA5" i="69"/>
  <c r="AA14" i="69"/>
  <c r="H17" i="69"/>
  <c r="AA7" i="69"/>
  <c r="AB7" i="69"/>
  <c r="AF19" i="69"/>
  <c r="AD19" i="69"/>
  <c r="AF10" i="69"/>
  <c r="AD10" i="69"/>
  <c r="AD5" i="69"/>
  <c r="K24" i="69"/>
  <c r="K33" i="69" s="1"/>
  <c r="AC5" i="69"/>
  <c r="AB5" i="69"/>
  <c r="I8" i="69"/>
  <c r="AI14" i="69"/>
  <c r="AH14" i="69"/>
  <c r="AJ14" i="69"/>
  <c r="AG7" i="69"/>
  <c r="AI7" i="69"/>
  <c r="O8" i="69"/>
  <c r="AL5" i="69"/>
  <c r="AQ19" i="69"/>
  <c r="AP19" i="69"/>
  <c r="AH15" i="69"/>
  <c r="AG15" i="69"/>
  <c r="AI15" i="69"/>
  <c r="AF15" i="69"/>
  <c r="F110" i="67"/>
  <c r="D110" i="67"/>
  <c r="J113" i="67"/>
  <c r="M113" i="67" s="1"/>
  <c r="T15" i="69"/>
  <c r="AP15" i="69"/>
  <c r="D35" i="69"/>
  <c r="D27" i="69"/>
  <c r="D36" i="69" s="1"/>
  <c r="T16" i="69"/>
  <c r="AQ16" i="69" s="1"/>
  <c r="S17" i="69"/>
  <c r="S21" i="69"/>
  <c r="AP18" i="69"/>
  <c r="T18" i="69"/>
  <c r="AT20" i="85"/>
  <c r="AO20" i="85"/>
  <c r="AW8" i="85"/>
  <c r="AW15" i="85"/>
  <c r="AW6" i="85"/>
  <c r="AW11" i="85"/>
  <c r="AW10" i="85"/>
  <c r="AY15" i="86"/>
  <c r="AY23" i="86"/>
  <c r="AY17" i="86"/>
  <c r="C34" i="86"/>
  <c r="AY24" i="86"/>
  <c r="C27" i="86"/>
  <c r="C38" i="86" s="1"/>
  <c r="AY20" i="86"/>
  <c r="B37" i="86"/>
  <c r="B27" i="86"/>
  <c r="B38" i="86" s="1"/>
  <c r="AM20" i="86"/>
  <c r="N21" i="86"/>
  <c r="AV20" i="86"/>
  <c r="AU20" i="86"/>
  <c r="P21" i="86"/>
  <c r="AR20" i="86"/>
  <c r="AS20" i="86"/>
  <c r="AA9" i="86"/>
  <c r="F12" i="86"/>
  <c r="AA12" i="86" s="1"/>
  <c r="AB9" i="86"/>
  <c r="G12" i="86"/>
  <c r="AB15" i="86"/>
  <c r="G17" i="86"/>
  <c r="H17" i="86"/>
  <c r="AC15" i="86"/>
  <c r="I17" i="86"/>
  <c r="AD15" i="86"/>
  <c r="AF20" i="86"/>
  <c r="J21" i="86"/>
  <c r="AE20" i="86"/>
  <c r="AF15" i="86"/>
  <c r="AH15" i="86"/>
  <c r="AH5" i="86"/>
  <c r="M8" i="86"/>
  <c r="K74" i="67"/>
  <c r="N74" i="67" s="1"/>
  <c r="K49" i="67"/>
  <c r="N49" i="67" s="1"/>
  <c r="J34" i="67"/>
  <c r="M34" i="67" s="1"/>
  <c r="F44" i="66"/>
  <c r="J42" i="66"/>
  <c r="F42" i="66"/>
  <c r="J39" i="66"/>
  <c r="F39" i="66"/>
  <c r="F35" i="66"/>
  <c r="AK11" i="69"/>
  <c r="AN16" i="86"/>
  <c r="AB10" i="86"/>
  <c r="AB16" i="86"/>
  <c r="AC16" i="86"/>
  <c r="N8" i="69"/>
  <c r="AR16" i="86"/>
  <c r="F39" i="67"/>
  <c r="P38" i="67"/>
  <c r="S38" i="67" s="1"/>
  <c r="AZ24" i="86"/>
  <c r="J98" i="67"/>
  <c r="M98" i="67" s="1"/>
  <c r="O21" i="85"/>
  <c r="AX23" i="85"/>
  <c r="AX20" i="85"/>
  <c r="D32" i="85"/>
  <c r="AX19" i="85"/>
  <c r="AS23" i="69"/>
  <c r="AS18" i="69"/>
  <c r="AS7" i="69"/>
  <c r="AS12" i="69"/>
  <c r="B27" i="69"/>
  <c r="AO16" i="86"/>
  <c r="K39" i="67"/>
  <c r="N39" i="67" s="1"/>
  <c r="G52" i="67"/>
  <c r="Q52" i="67"/>
  <c r="T52" i="67" s="1"/>
  <c r="Q84" i="67"/>
  <c r="T84" i="67" s="1"/>
  <c r="G108" i="67"/>
  <c r="Q78" i="67"/>
  <c r="T78" i="67" s="1"/>
  <c r="F24" i="86"/>
  <c r="AA24" i="86" s="1"/>
  <c r="Q113" i="67"/>
  <c r="T113" i="67" s="1"/>
  <c r="H24" i="85"/>
  <c r="H33" i="85" s="1"/>
  <c r="P26" i="86"/>
  <c r="AB18" i="69"/>
  <c r="G113" i="67"/>
  <c r="AB20" i="69"/>
  <c r="O17" i="86"/>
  <c r="D78" i="67"/>
  <c r="D92" i="67"/>
  <c r="AC18" i="69"/>
  <c r="K68" i="67"/>
  <c r="N68" i="67" s="1"/>
  <c r="D80" i="67"/>
  <c r="Q101" i="67"/>
  <c r="T101" i="67" s="1"/>
  <c r="AN10" i="86"/>
  <c r="D35" i="67"/>
  <c r="F97" i="67"/>
  <c r="K66" i="67"/>
  <c r="N66" i="67" s="1"/>
  <c r="K88" i="67"/>
  <c r="N88" i="67" s="1"/>
  <c r="G8" i="86"/>
  <c r="AM16" i="86"/>
  <c r="G46" i="67"/>
  <c r="Z9" i="69"/>
  <c r="Q112" i="67"/>
  <c r="T112" i="67" s="1"/>
  <c r="AE5" i="86"/>
  <c r="M17" i="69"/>
  <c r="K116" i="67"/>
  <c r="N116" i="67" s="1"/>
  <c r="AV7" i="86"/>
  <c r="H21" i="69"/>
  <c r="F17" i="69"/>
  <c r="H8" i="69"/>
  <c r="Z22" i="86"/>
  <c r="AL20" i="69"/>
  <c r="J107" i="67"/>
  <c r="M107" i="67" s="1"/>
  <c r="AH18" i="86"/>
  <c r="AV5" i="86"/>
  <c r="E23" i="85"/>
  <c r="AY23" i="85" s="1"/>
  <c r="AH18" i="69"/>
  <c r="AZ20" i="86"/>
  <c r="AZ11" i="86"/>
  <c r="AZ10" i="86"/>
  <c r="AZ21" i="86"/>
  <c r="AZ13" i="86"/>
  <c r="AG18" i="69"/>
  <c r="Y6" i="69"/>
  <c r="F45" i="67"/>
  <c r="J44" i="67"/>
  <c r="M44" i="67" s="1"/>
  <c r="J42" i="67"/>
  <c r="M42" i="67" s="1"/>
  <c r="F35" i="67"/>
  <c r="Q30" i="67"/>
  <c r="T30" i="67" s="1"/>
  <c r="D9" i="67"/>
  <c r="K35" i="66"/>
  <c r="K100" i="67"/>
  <c r="N100" i="67" s="1"/>
  <c r="P118" i="67"/>
  <c r="S118" i="67" s="1"/>
  <c r="AK14" i="69"/>
  <c r="AK7" i="69"/>
  <c r="AM5" i="69"/>
  <c r="G120" i="67"/>
  <c r="M24" i="85"/>
  <c r="M33" i="85" s="1"/>
  <c r="H21" i="85"/>
  <c r="AN9" i="86"/>
  <c r="AN15" i="86"/>
  <c r="AN20" i="86"/>
  <c r="P12" i="86"/>
  <c r="F17" i="86"/>
  <c r="AA17" i="86" s="1"/>
  <c r="I12" i="86"/>
  <c r="AE9" i="86"/>
  <c r="K12" i="86"/>
  <c r="AJ16" i="69"/>
  <c r="AS22" i="69"/>
  <c r="Z20" i="69"/>
  <c r="F41" i="67"/>
  <c r="K42" i="67"/>
  <c r="N42" i="67" s="1"/>
  <c r="AX13" i="85"/>
  <c r="AX6" i="85"/>
  <c r="AX12" i="85"/>
  <c r="AX10" i="85"/>
  <c r="AS21" i="69"/>
  <c r="AS13" i="69"/>
  <c r="AS15" i="69"/>
  <c r="B25" i="69"/>
  <c r="D88" i="67"/>
  <c r="D38" i="67"/>
  <c r="Q47" i="67"/>
  <c r="T47" i="67" s="1"/>
  <c r="Q54" i="67"/>
  <c r="T54" i="67" s="1"/>
  <c r="D86" i="67"/>
  <c r="M21" i="86"/>
  <c r="I26" i="86"/>
  <c r="I37" i="86" s="1"/>
  <c r="M21" i="69"/>
  <c r="AI21" i="69" s="1"/>
  <c r="K21" i="69"/>
  <c r="Q116" i="67"/>
  <c r="T116" i="67" s="1"/>
  <c r="J110" i="67"/>
  <c r="M110" i="67" s="1"/>
  <c r="P106" i="67"/>
  <c r="S106" i="67" s="1"/>
  <c r="K58" i="67"/>
  <c r="N58" i="67" s="1"/>
  <c r="Q97" i="67"/>
  <c r="T97" i="67" s="1"/>
  <c r="AG11" i="69"/>
  <c r="G87" i="67"/>
  <c r="AK6" i="69"/>
  <c r="T8" i="86"/>
  <c r="G36" i="67"/>
  <c r="G73" i="67"/>
  <c r="AA6" i="69"/>
  <c r="G106" i="67"/>
  <c r="Q117" i="67"/>
  <c r="T117" i="67" s="1"/>
  <c r="K69" i="67"/>
  <c r="N69" i="67" s="1"/>
  <c r="P17" i="86"/>
  <c r="P115" i="67"/>
  <c r="S115" i="67" s="1"/>
  <c r="J17" i="69"/>
  <c r="P109" i="67"/>
  <c r="S109" i="67" s="1"/>
  <c r="K97" i="67"/>
  <c r="N97" i="67" s="1"/>
  <c r="D116" i="67"/>
  <c r="AJ18" i="69"/>
  <c r="F117" i="67"/>
  <c r="N17" i="69"/>
  <c r="P94" i="67"/>
  <c r="S94" i="67" s="1"/>
  <c r="K118" i="67"/>
  <c r="N118" i="67" s="1"/>
  <c r="T17" i="86"/>
  <c r="T22" i="86" s="1"/>
  <c r="T8" i="69"/>
  <c r="V22" i="69"/>
  <c r="D107" i="67"/>
  <c r="Y26" i="86"/>
  <c r="AZ12" i="86"/>
  <c r="E35" i="86"/>
  <c r="D83" i="67"/>
  <c r="G81" i="67"/>
  <c r="J24" i="67"/>
  <c r="M24" i="67" s="1"/>
  <c r="AP5" i="69"/>
  <c r="D100" i="67"/>
  <c r="AF11" i="69"/>
  <c r="N26" i="69"/>
  <c r="N35" i="69" s="1"/>
  <c r="H26" i="85"/>
  <c r="H35" i="85" s="1"/>
  <c r="Z26" i="86"/>
  <c r="AO11" i="86"/>
  <c r="AB11" i="86"/>
  <c r="K26" i="86"/>
  <c r="K37" i="86" s="1"/>
  <c r="Q17" i="41"/>
  <c r="J97" i="67"/>
  <c r="M97" i="67" s="1"/>
  <c r="D59" i="67"/>
  <c r="O26" i="85"/>
  <c r="O35" i="85" s="1"/>
  <c r="Q73" i="67"/>
  <c r="T73" i="67" s="1"/>
  <c r="Q62" i="67"/>
  <c r="T62" i="67" s="1"/>
  <c r="Q49" i="67"/>
  <c r="T49" i="67" s="1"/>
  <c r="K109" i="67"/>
  <c r="N109" i="67" s="1"/>
  <c r="J12" i="69"/>
  <c r="G118" i="67"/>
  <c r="N26" i="85"/>
  <c r="G24" i="85"/>
  <c r="G33" i="85" s="1"/>
  <c r="K24" i="85"/>
  <c r="K33" i="85" s="1"/>
  <c r="AU11" i="86"/>
  <c r="T12" i="85"/>
  <c r="Q24" i="67"/>
  <c r="T24" i="67" s="1"/>
  <c r="F34" i="66"/>
  <c r="Q36" i="67"/>
  <c r="T36" i="67" s="1"/>
  <c r="Q38" i="67"/>
  <c r="T38" i="67" s="1"/>
  <c r="K38" i="66"/>
  <c r="G38" i="66"/>
  <c r="K84" i="67"/>
  <c r="N84" i="67" s="1"/>
  <c r="D33" i="67"/>
  <c r="Q46" i="67"/>
  <c r="T46" i="67" s="1"/>
  <c r="Q48" i="67"/>
  <c r="T48" i="67" s="1"/>
  <c r="K47" i="67"/>
  <c r="N47" i="67" s="1"/>
  <c r="K48" i="67"/>
  <c r="N48" i="67" s="1"/>
  <c r="K22" i="67"/>
  <c r="N22" i="67" s="1"/>
  <c r="Q27" i="67"/>
  <c r="T27" i="67" s="1"/>
  <c r="K120" i="67"/>
  <c r="N120" i="67" s="1"/>
  <c r="Q59" i="67"/>
  <c r="T59" i="67" s="1"/>
  <c r="K71" i="67"/>
  <c r="N71" i="67" s="1"/>
  <c r="Q76" i="67"/>
  <c r="T76" i="67" s="1"/>
  <c r="Q98" i="67"/>
  <c r="T98" i="67" s="1"/>
  <c r="Q110" i="67"/>
  <c r="T110" i="67" s="1"/>
  <c r="K35" i="67"/>
  <c r="N35" i="67" s="1"/>
  <c r="K23" i="67"/>
  <c r="N23" i="67" s="1"/>
  <c r="G58" i="67"/>
  <c r="D118" i="67"/>
  <c r="Q99" i="67"/>
  <c r="T99" i="67" s="1"/>
  <c r="D45" i="67"/>
  <c r="Q72" i="67"/>
  <c r="T72" i="67" s="1"/>
  <c r="Q100" i="67"/>
  <c r="T100" i="67" s="1"/>
  <c r="G107" i="67"/>
  <c r="I39" i="66"/>
  <c r="Q26" i="67"/>
  <c r="T26" i="67" s="1"/>
  <c r="D21" i="67"/>
  <c r="H39" i="66"/>
  <c r="Q39" i="67"/>
  <c r="T39" i="67" s="1"/>
  <c r="G70" i="67"/>
  <c r="K46" i="67"/>
  <c r="N46" i="67" s="1"/>
  <c r="Q50" i="67"/>
  <c r="T50" i="67" s="1"/>
  <c r="Q51" i="67"/>
  <c r="T51" i="67" s="1"/>
  <c r="G33" i="67"/>
  <c r="Q60" i="67"/>
  <c r="T60" i="67" s="1"/>
  <c r="K96" i="67"/>
  <c r="N96" i="67" s="1"/>
  <c r="Q74" i="67"/>
  <c r="T74" i="67" s="1"/>
  <c r="Q88" i="67"/>
  <c r="T88" i="67" s="1"/>
  <c r="Q109" i="67"/>
  <c r="T109" i="67" s="1"/>
  <c r="F24" i="69"/>
  <c r="F12" i="69"/>
  <c r="Y12" i="69" s="1"/>
  <c r="O24" i="69"/>
  <c r="O12" i="69"/>
  <c r="P26" i="69"/>
  <c r="AM10" i="69"/>
  <c r="AM10" i="86"/>
  <c r="AH10" i="86"/>
  <c r="M24" i="86"/>
  <c r="J83" i="67"/>
  <c r="M83" i="67" s="1"/>
  <c r="J85" i="67"/>
  <c r="M85" i="67" s="1"/>
  <c r="D71" i="67"/>
  <c r="P73" i="67"/>
  <c r="S73" i="67" s="1"/>
  <c r="J73" i="67"/>
  <c r="M73" i="67" s="1"/>
  <c r="J74" i="67"/>
  <c r="M74" i="67" s="1"/>
  <c r="P76" i="67"/>
  <c r="P47" i="67"/>
  <c r="S47" i="67" s="1"/>
  <c r="J49" i="67"/>
  <c r="M49" i="67" s="1"/>
  <c r="J47" i="67"/>
  <c r="M47" i="67" s="1"/>
  <c r="D46" i="67"/>
  <c r="P112" i="67"/>
  <c r="S112" i="67" s="1"/>
  <c r="P110" i="67"/>
  <c r="S110" i="67" s="1"/>
  <c r="F106" i="67"/>
  <c r="D106" i="67"/>
  <c r="F118" i="67"/>
  <c r="J109" i="67"/>
  <c r="M109" i="67" s="1"/>
  <c r="P107" i="67"/>
  <c r="S107" i="67" s="1"/>
  <c r="G12" i="69"/>
  <c r="G26" i="69"/>
  <c r="K12" i="69"/>
  <c r="K26" i="69"/>
  <c r="K35" i="69" s="1"/>
  <c r="I26" i="69"/>
  <c r="AC10" i="69"/>
  <c r="AB10" i="69"/>
  <c r="I12" i="69"/>
  <c r="AM11" i="69"/>
  <c r="AQ11" i="69"/>
  <c r="P120" i="67"/>
  <c r="S120" i="67" s="1"/>
  <c r="F119" i="67"/>
  <c r="AT10" i="85"/>
  <c r="AO10" i="85"/>
  <c r="AS10" i="86"/>
  <c r="S10" i="86"/>
  <c r="T26" i="86"/>
  <c r="AV10" i="86"/>
  <c r="T12" i="86"/>
  <c r="M12" i="86"/>
  <c r="J24" i="69"/>
  <c r="O26" i="69"/>
  <c r="H26" i="69"/>
  <c r="H12" i="69"/>
  <c r="H24" i="69"/>
  <c r="M26" i="86"/>
  <c r="F26" i="69"/>
  <c r="AB11" i="69"/>
  <c r="J26" i="69"/>
  <c r="P26" i="67"/>
  <c r="S26" i="67" s="1"/>
  <c r="AQ10" i="69"/>
  <c r="M12" i="69"/>
  <c r="AH12" i="69" s="1"/>
  <c r="M24" i="69"/>
  <c r="AH10" i="69"/>
  <c r="J120" i="67"/>
  <c r="M120" i="67" s="1"/>
  <c r="Q18" i="41"/>
  <c r="O12" i="41"/>
  <c r="AM7" i="86"/>
  <c r="AM14" i="86"/>
  <c r="F69" i="67"/>
  <c r="AP6" i="69"/>
  <c r="Q15" i="41"/>
  <c r="L24" i="41"/>
  <c r="M24" i="41" s="1"/>
  <c r="G60" i="67"/>
  <c r="O17" i="41"/>
  <c r="AM18" i="69"/>
  <c r="G92" i="67"/>
  <c r="G51" i="67"/>
  <c r="G34" i="67"/>
  <c r="O13" i="41"/>
  <c r="F94" i="67"/>
  <c r="G67" i="67"/>
  <c r="G34" i="66"/>
  <c r="I45" i="66"/>
  <c r="K44" i="66"/>
  <c r="I43" i="66"/>
  <c r="G42" i="66"/>
  <c r="I41" i="66"/>
  <c r="O21" i="41"/>
  <c r="U22" i="85"/>
  <c r="AE5" i="85"/>
  <c r="AC6" i="85"/>
  <c r="AD7" i="85"/>
  <c r="AD14" i="85"/>
  <c r="AN15" i="85"/>
  <c r="AC16" i="85"/>
  <c r="AD20" i="85"/>
  <c r="Z24" i="85"/>
  <c r="AL9" i="85"/>
  <c r="AL7" i="85"/>
  <c r="AC11" i="85"/>
  <c r="AL14" i="85"/>
  <c r="AL15" i="85"/>
  <c r="AL16" i="85"/>
  <c r="AL19" i="85"/>
  <c r="AL10" i="85"/>
  <c r="M8" i="85"/>
  <c r="AL5" i="85"/>
  <c r="AL20" i="85"/>
  <c r="AL6" i="85"/>
  <c r="AL11" i="85"/>
  <c r="AL18" i="85"/>
  <c r="AD9" i="85"/>
  <c r="AB15" i="85"/>
  <c r="AF15" i="85"/>
  <c r="AF16" i="85"/>
  <c r="AC18" i="85"/>
  <c r="X22" i="85"/>
  <c r="AB5" i="85"/>
  <c r="K8" i="85"/>
  <c r="AE6" i="85"/>
  <c r="AC7" i="85"/>
  <c r="AD10" i="85"/>
  <c r="AM11" i="85"/>
  <c r="J17" i="85"/>
  <c r="AE20" i="85"/>
  <c r="AV24" i="85"/>
  <c r="U13" i="85"/>
  <c r="O17" i="85"/>
  <c r="G21" i="85"/>
  <c r="K21" i="85"/>
  <c r="AS6" i="85"/>
  <c r="U23" i="85"/>
  <c r="U27" i="85" s="1"/>
  <c r="U36" i="85" s="1"/>
  <c r="J24" i="85"/>
  <c r="J33" i="85" s="1"/>
  <c r="AC14" i="85"/>
  <c r="K26" i="85"/>
  <c r="K35" i="85" s="1"/>
  <c r="M21" i="85"/>
  <c r="P12" i="85"/>
  <c r="AM20" i="85"/>
  <c r="AC20" i="85"/>
  <c r="AF5" i="85"/>
  <c r="F8" i="85"/>
  <c r="AA8" i="85" s="1"/>
  <c r="AT5" i="85"/>
  <c r="AS5" i="85"/>
  <c r="AW14" i="85"/>
  <c r="AW9" i="85"/>
  <c r="AW18" i="85"/>
  <c r="AW7" i="85"/>
  <c r="AW24" i="85"/>
  <c r="AW16" i="85"/>
  <c r="AW21" i="85"/>
  <c r="AF14" i="85"/>
  <c r="P8" i="85"/>
  <c r="AO8" i="85" s="1"/>
  <c r="AT9" i="85"/>
  <c r="AD18" i="85"/>
  <c r="AW23" i="85"/>
  <c r="AW12" i="85"/>
  <c r="AW5" i="85"/>
  <c r="AW19" i="85"/>
  <c r="B27" i="85"/>
  <c r="AB7" i="85"/>
  <c r="AS20" i="85"/>
  <c r="I12" i="85"/>
  <c r="AE16" i="85"/>
  <c r="T26" i="85"/>
  <c r="T35" i="85" s="1"/>
  <c r="AS11" i="85"/>
  <c r="R22" i="85"/>
  <c r="R23" i="85"/>
  <c r="R13" i="85"/>
  <c r="AD5" i="85"/>
  <c r="I8" i="85"/>
  <c r="I24" i="85"/>
  <c r="I26" i="85"/>
  <c r="M26" i="85"/>
  <c r="AM5" i="85"/>
  <c r="O24" i="85"/>
  <c r="AO5" i="85"/>
  <c r="AN5" i="85"/>
  <c r="G26" i="85"/>
  <c r="G35" i="85" s="1"/>
  <c r="AB6" i="85"/>
  <c r="G8" i="85"/>
  <c r="AF6" i="85"/>
  <c r="AN6" i="85"/>
  <c r="N24" i="85"/>
  <c r="N8" i="85"/>
  <c r="AN8" i="85" s="1"/>
  <c r="AF7" i="85"/>
  <c r="AN7" i="85"/>
  <c r="AM7" i="85"/>
  <c r="AS7" i="85"/>
  <c r="P26" i="85"/>
  <c r="P35" i="85" s="1"/>
  <c r="AT7" i="85"/>
  <c r="AO7" i="85"/>
  <c r="AA9" i="85"/>
  <c r="F24" i="85"/>
  <c r="AB9" i="85"/>
  <c r="F12" i="85"/>
  <c r="F26" i="85"/>
  <c r="AA26" i="85" s="1"/>
  <c r="AE9" i="85"/>
  <c r="AF9" i="85"/>
  <c r="J26" i="85"/>
  <c r="N12" i="85"/>
  <c r="AM9" i="85"/>
  <c r="AN31" i="85"/>
  <c r="AA10" i="85"/>
  <c r="AB10" i="85"/>
  <c r="AF10" i="85"/>
  <c r="AE10" i="85"/>
  <c r="AM10" i="85"/>
  <c r="AN10" i="85"/>
  <c r="AA11" i="85"/>
  <c r="AB11" i="85"/>
  <c r="AF11" i="85"/>
  <c r="AE11" i="85"/>
  <c r="AO11" i="85"/>
  <c r="O12" i="85"/>
  <c r="AN11" i="85"/>
  <c r="AA14" i="85"/>
  <c r="AB14" i="85"/>
  <c r="F17" i="85"/>
  <c r="AM14" i="85"/>
  <c r="N17" i="85"/>
  <c r="AN14" i="85"/>
  <c r="AD15" i="85"/>
  <c r="AE15" i="85"/>
  <c r="I17" i="85"/>
  <c r="AM15" i="85"/>
  <c r="AS15" i="85"/>
  <c r="AO15" i="85"/>
  <c r="AM16" i="85"/>
  <c r="M17" i="85"/>
  <c r="AS16" i="85"/>
  <c r="AO16" i="85"/>
  <c r="AT16" i="85"/>
  <c r="P17" i="85"/>
  <c r="AT17" i="85" s="1"/>
  <c r="AB18" i="85"/>
  <c r="AA18" i="85"/>
  <c r="F21" i="85"/>
  <c r="AF18" i="85"/>
  <c r="AE18" i="85"/>
  <c r="N21" i="85"/>
  <c r="AM18" i="85"/>
  <c r="AO18" i="85"/>
  <c r="AS18" i="85"/>
  <c r="AD19" i="85"/>
  <c r="I21" i="85"/>
  <c r="AM19" i="85"/>
  <c r="AT19" i="85"/>
  <c r="P21" i="85"/>
  <c r="AO19" i="85"/>
  <c r="AS19" i="85"/>
  <c r="AA20" i="85"/>
  <c r="AB20" i="85"/>
  <c r="J21" i="85"/>
  <c r="AF20" i="85"/>
  <c r="B25" i="85"/>
  <c r="AV25" i="85" s="1"/>
  <c r="B33" i="85"/>
  <c r="X24" i="85"/>
  <c r="D27" i="85"/>
  <c r="D36" i="85" s="1"/>
  <c r="Z26" i="85"/>
  <c r="D35" i="85"/>
  <c r="Y26" i="85"/>
  <c r="AT18" i="85"/>
  <c r="AQ7" i="85"/>
  <c r="AQ14" i="85"/>
  <c r="AQ19" i="85"/>
  <c r="AQ15" i="85"/>
  <c r="AQ16" i="85"/>
  <c r="AQ9" i="85"/>
  <c r="AQ10" i="85"/>
  <c r="AQ18" i="85"/>
  <c r="AQ20" i="85"/>
  <c r="T8" i="85"/>
  <c r="G39" i="66"/>
  <c r="F71" i="67"/>
  <c r="AD11" i="69"/>
  <c r="AS10" i="85"/>
  <c r="G72" i="67"/>
  <c r="G32" i="67"/>
  <c r="J44" i="66"/>
  <c r="O14" i="41"/>
  <c r="O22" i="41"/>
  <c r="O16" i="41"/>
  <c r="J12" i="85"/>
  <c r="AE10" i="86"/>
  <c r="J38" i="66"/>
  <c r="I37" i="66"/>
  <c r="Q22" i="41"/>
  <c r="Q19" i="41"/>
  <c r="R19" i="41" s="1"/>
  <c r="Q16" i="41"/>
  <c r="Q14" i="41"/>
  <c r="D16" i="67"/>
  <c r="D14" i="67"/>
  <c r="D12" i="67"/>
  <c r="D10" i="67"/>
  <c r="D8" i="67"/>
  <c r="D6" i="67"/>
  <c r="AP7" i="69"/>
  <c r="AM19" i="86"/>
  <c r="AB19" i="86"/>
  <c r="K65" i="67"/>
  <c r="N65" i="67" s="1"/>
  <c r="G62" i="67"/>
  <c r="Q67" i="67"/>
  <c r="T67" i="67" s="1"/>
  <c r="Q66" i="67"/>
  <c r="T66" i="67" s="1"/>
  <c r="Q65" i="67"/>
  <c r="T65" i="67" s="1"/>
  <c r="K63" i="67"/>
  <c r="N63" i="67" s="1"/>
  <c r="Q64" i="67"/>
  <c r="T64" i="67" s="1"/>
  <c r="K64" i="67"/>
  <c r="N64" i="67" s="1"/>
  <c r="G74" i="67"/>
  <c r="D62" i="67"/>
  <c r="J57" i="67"/>
  <c r="M57" i="67" s="1"/>
  <c r="F55" i="67"/>
  <c r="D55" i="67"/>
  <c r="J58" i="67"/>
  <c r="M58" i="67" s="1"/>
  <c r="F67" i="67"/>
  <c r="P60" i="67"/>
  <c r="S60" i="67" s="1"/>
  <c r="P61" i="67"/>
  <c r="S61" i="67" s="1"/>
  <c r="F52" i="67"/>
  <c r="F65" i="67"/>
  <c r="D52" i="67"/>
  <c r="P59" i="67"/>
  <c r="S59" i="67" s="1"/>
  <c r="J51" i="67"/>
  <c r="M51" i="67" s="1"/>
  <c r="P57" i="67"/>
  <c r="S57" i="67" s="1"/>
  <c r="F50" i="67"/>
  <c r="P56" i="67"/>
  <c r="S56" i="67" s="1"/>
  <c r="J54" i="67"/>
  <c r="M54" i="67" s="1"/>
  <c r="P55" i="67"/>
  <c r="S55" i="67" s="1"/>
  <c r="J52" i="67"/>
  <c r="M52" i="67" s="1"/>
  <c r="D50" i="67"/>
  <c r="Q35" i="67"/>
  <c r="T35" i="67" s="1"/>
  <c r="K33" i="67"/>
  <c r="N33" i="67" s="1"/>
  <c r="D31" i="67"/>
  <c r="G31" i="67"/>
  <c r="Q34" i="67"/>
  <c r="T34" i="67" s="1"/>
  <c r="Q33" i="67"/>
  <c r="T33" i="67" s="1"/>
  <c r="Q37" i="67"/>
  <c r="T37" i="67" s="1"/>
  <c r="K34" i="67"/>
  <c r="N34" i="67" s="1"/>
  <c r="K32" i="67"/>
  <c r="N32" i="67" s="1"/>
  <c r="F30" i="67"/>
  <c r="J32" i="67"/>
  <c r="M32" i="67" s="1"/>
  <c r="P36" i="67"/>
  <c r="S36" i="67" s="1"/>
  <c r="J33" i="67"/>
  <c r="M33" i="67" s="1"/>
  <c r="P35" i="67"/>
  <c r="S35" i="67" s="1"/>
  <c r="P34" i="67"/>
  <c r="S34" i="67" s="1"/>
  <c r="P33" i="67"/>
  <c r="S33" i="67" s="1"/>
  <c r="J30" i="67"/>
  <c r="M30" i="67" s="1"/>
  <c r="D28" i="67"/>
  <c r="J31" i="67"/>
  <c r="M31" i="67" s="1"/>
  <c r="D26" i="67"/>
  <c r="J28" i="67"/>
  <c r="M28" i="67" s="1"/>
  <c r="J29" i="67"/>
  <c r="M29" i="67" s="1"/>
  <c r="P31" i="67"/>
  <c r="S31" i="67" s="1"/>
  <c r="P32" i="67"/>
  <c r="S32" i="67" s="1"/>
  <c r="D24" i="67"/>
  <c r="P30" i="67"/>
  <c r="S30" i="67" s="1"/>
  <c r="J27" i="67"/>
  <c r="M27" i="67" s="1"/>
  <c r="F36" i="67"/>
  <c r="D22" i="67"/>
  <c r="F34" i="67"/>
  <c r="P27" i="67"/>
  <c r="S27" i="67" s="1"/>
  <c r="P28" i="67"/>
  <c r="S28" i="67" s="1"/>
  <c r="J25" i="67"/>
  <c r="M25" i="67" s="1"/>
  <c r="D20" i="67"/>
  <c r="P25" i="67"/>
  <c r="S25" i="67" s="1"/>
  <c r="J22" i="67"/>
  <c r="M22" i="67" s="1"/>
  <c r="J23" i="67"/>
  <c r="M23" i="67" s="1"/>
  <c r="J20" i="67"/>
  <c r="M20" i="67" s="1"/>
  <c r="D18" i="67"/>
  <c r="P24" i="67"/>
  <c r="S24" i="67" s="1"/>
  <c r="J21" i="67"/>
  <c r="M21" i="67" s="1"/>
  <c r="P23" i="67"/>
  <c r="S23" i="67" s="1"/>
  <c r="AP9" i="69"/>
  <c r="BA19" i="86"/>
  <c r="E34" i="86"/>
  <c r="BA22" i="86"/>
  <c r="Z23" i="86"/>
  <c r="E25" i="86"/>
  <c r="BA5" i="86"/>
  <c r="BA17" i="86"/>
  <c r="BA21" i="86"/>
  <c r="E27" i="86"/>
  <c r="BA14" i="86"/>
  <c r="BA10" i="86"/>
  <c r="BA8" i="86"/>
  <c r="BA6" i="86"/>
  <c r="BA12" i="86"/>
  <c r="BA11" i="86"/>
  <c r="BA23" i="86"/>
  <c r="BA16" i="86"/>
  <c r="BA9" i="86"/>
  <c r="AR5" i="86"/>
  <c r="AU5" i="86"/>
  <c r="G114" i="67"/>
  <c r="Q106" i="67"/>
  <c r="T106" i="67" s="1"/>
  <c r="Q103" i="67"/>
  <c r="T103" i="67" s="1"/>
  <c r="K103" i="67"/>
  <c r="N103" i="67" s="1"/>
  <c r="K104" i="67"/>
  <c r="N104" i="67" s="1"/>
  <c r="D102" i="67"/>
  <c r="Q107" i="67"/>
  <c r="T107" i="67" s="1"/>
  <c r="K105" i="67"/>
  <c r="N105" i="67" s="1"/>
  <c r="Q108" i="67"/>
  <c r="T108" i="67" s="1"/>
  <c r="G102" i="67"/>
  <c r="Q90" i="67"/>
  <c r="T90" i="67" s="1"/>
  <c r="D84" i="67"/>
  <c r="Q89" i="67"/>
  <c r="T89" i="67" s="1"/>
  <c r="K86" i="67"/>
  <c r="N86" i="67" s="1"/>
  <c r="K87" i="67"/>
  <c r="N87" i="67" s="1"/>
  <c r="D82" i="67"/>
  <c r="Q87" i="67"/>
  <c r="T87" i="67" s="1"/>
  <c r="K85" i="67"/>
  <c r="N85" i="67" s="1"/>
  <c r="Q85" i="67"/>
  <c r="T85" i="67" s="1"/>
  <c r="G94" i="67"/>
  <c r="Q86" i="67"/>
  <c r="T86" i="67" s="1"/>
  <c r="G82" i="67"/>
  <c r="F81" i="67"/>
  <c r="P87" i="67"/>
  <c r="S87" i="67" s="1"/>
  <c r="F93" i="67"/>
  <c r="J84" i="67"/>
  <c r="M84" i="67" s="1"/>
  <c r="P86" i="67"/>
  <c r="S86" i="67" s="1"/>
  <c r="J82" i="67"/>
  <c r="M82" i="67" s="1"/>
  <c r="F79" i="67"/>
  <c r="P85" i="67"/>
  <c r="S85" i="67" s="1"/>
  <c r="D79" i="67"/>
  <c r="P84" i="67"/>
  <c r="S84" i="67" s="1"/>
  <c r="J81" i="67"/>
  <c r="M81" i="67" s="1"/>
  <c r="Q80" i="67"/>
  <c r="T80" i="67" s="1"/>
  <c r="G88" i="67"/>
  <c r="K77" i="67"/>
  <c r="N77" i="67" s="1"/>
  <c r="F73" i="67"/>
  <c r="F85" i="67"/>
  <c r="J76" i="67"/>
  <c r="D73" i="67"/>
  <c r="J75" i="67"/>
  <c r="M75" i="67" s="1"/>
  <c r="P101" i="67"/>
  <c r="S101" i="67" s="1"/>
  <c r="P99" i="67"/>
  <c r="S99" i="67" s="1"/>
  <c r="P102" i="67"/>
  <c r="S102" i="67" s="1"/>
  <c r="F96" i="67"/>
  <c r="F108" i="67"/>
  <c r="D96" i="67"/>
  <c r="F91" i="67"/>
  <c r="J93" i="67"/>
  <c r="M93" i="67" s="1"/>
  <c r="J94" i="67"/>
  <c r="M94" i="67" s="1"/>
  <c r="P95" i="67"/>
  <c r="S95" i="67" s="1"/>
  <c r="D91" i="67"/>
  <c r="P96" i="67"/>
  <c r="S96" i="67" s="1"/>
  <c r="F103" i="67"/>
  <c r="G71" i="67"/>
  <c r="G83" i="67"/>
  <c r="Q75" i="67"/>
  <c r="T75" i="67" s="1"/>
  <c r="K72" i="67"/>
  <c r="N72" i="67" s="1"/>
  <c r="Q77" i="67"/>
  <c r="T77" i="67" s="1"/>
  <c r="F61" i="67"/>
  <c r="D61" i="67"/>
  <c r="J64" i="67"/>
  <c r="M64" i="67" s="1"/>
  <c r="Q55" i="67"/>
  <c r="T55" i="67" s="1"/>
  <c r="K50" i="67"/>
  <c r="N50" i="67" s="1"/>
  <c r="J50" i="67"/>
  <c r="M50" i="67" s="1"/>
  <c r="P54" i="67"/>
  <c r="S54" i="67" s="1"/>
  <c r="P52" i="67"/>
  <c r="S52" i="67" s="1"/>
  <c r="D47" i="67"/>
  <c r="F47" i="67"/>
  <c r="P50" i="67"/>
  <c r="S50" i="67" s="1"/>
  <c r="J48" i="67"/>
  <c r="M48" i="67" s="1"/>
  <c r="P51" i="67"/>
  <c r="S51" i="67" s="1"/>
  <c r="P49" i="67"/>
  <c r="S49" i="67" s="1"/>
  <c r="F63" i="67"/>
  <c r="G44" i="66"/>
  <c r="L40" i="66"/>
  <c r="G35" i="66"/>
  <c r="C25" i="69"/>
  <c r="W24" i="69"/>
  <c r="C33" i="69"/>
  <c r="AT24" i="69"/>
  <c r="K90" i="67"/>
  <c r="N90" i="67" s="1"/>
  <c r="Q91" i="67"/>
  <c r="T91" i="67" s="1"/>
  <c r="D89" i="67"/>
  <c r="G89" i="67"/>
  <c r="P72" i="67"/>
  <c r="S72" i="67" s="1"/>
  <c r="D70" i="67"/>
  <c r="K70" i="67"/>
  <c r="N70" i="67" s="1"/>
  <c r="G68" i="67"/>
  <c r="Q71" i="67"/>
  <c r="T71" i="67" s="1"/>
  <c r="K67" i="67"/>
  <c r="N67" i="67" s="1"/>
  <c r="G77" i="67"/>
  <c r="D63" i="67"/>
  <c r="G75" i="67"/>
  <c r="K62" i="67"/>
  <c r="N62" i="67" s="1"/>
  <c r="K61" i="67"/>
  <c r="N61" i="67" s="1"/>
  <c r="G59" i="67"/>
  <c r="K60" i="67"/>
  <c r="N60" i="67" s="1"/>
  <c r="Q63" i="67"/>
  <c r="T63" i="67" s="1"/>
  <c r="J55" i="67"/>
  <c r="M55" i="67" s="1"/>
  <c r="F51" i="67"/>
  <c r="P58" i="67"/>
  <c r="S58" i="67" s="1"/>
  <c r="D51" i="67"/>
  <c r="K44" i="67"/>
  <c r="N44" i="67" s="1"/>
  <c r="K45" i="67"/>
  <c r="N45" i="67" s="1"/>
  <c r="D43" i="67"/>
  <c r="G43" i="67"/>
  <c r="P93" i="67"/>
  <c r="S93" i="67" s="1"/>
  <c r="F100" i="67"/>
  <c r="J87" i="67"/>
  <c r="M87" i="67" s="1"/>
  <c r="P89" i="67"/>
  <c r="S89" i="67" s="1"/>
  <c r="F98" i="67"/>
  <c r="J89" i="67"/>
  <c r="M89" i="67" s="1"/>
  <c r="J88" i="67"/>
  <c r="M88" i="67" s="1"/>
  <c r="P90" i="67"/>
  <c r="S90" i="67" s="1"/>
  <c r="F58" i="67"/>
  <c r="J59" i="67"/>
  <c r="M59" i="67" s="1"/>
  <c r="J61" i="67"/>
  <c r="M61" i="67" s="1"/>
  <c r="D58" i="67"/>
  <c r="P62" i="67"/>
  <c r="S62" i="67" s="1"/>
  <c r="Q61" i="67"/>
  <c r="T61" i="67" s="1"/>
  <c r="K57" i="67"/>
  <c r="N57" i="67" s="1"/>
  <c r="Q57" i="67"/>
  <c r="T57" i="67" s="1"/>
  <c r="F42" i="67"/>
  <c r="P46" i="67"/>
  <c r="S46" i="67" s="1"/>
  <c r="F40" i="67"/>
  <c r="P45" i="67"/>
  <c r="S45" i="67" s="1"/>
  <c r="F38" i="67"/>
  <c r="J41" i="67"/>
  <c r="M41" i="67" s="1"/>
  <c r="J40" i="67"/>
  <c r="M40" i="67" s="1"/>
  <c r="D36" i="67"/>
  <c r="F48" i="67"/>
  <c r="P42" i="67"/>
  <c r="S42" i="67" s="1"/>
  <c r="P41" i="67"/>
  <c r="S41" i="67" s="1"/>
  <c r="P40" i="67"/>
  <c r="S40" i="67" s="1"/>
  <c r="J37" i="67"/>
  <c r="M37" i="67" s="1"/>
  <c r="J36" i="67"/>
  <c r="M36" i="67" s="1"/>
  <c r="P39" i="67"/>
  <c r="S39" i="67" s="1"/>
  <c r="P37" i="67"/>
  <c r="S37" i="67" s="1"/>
  <c r="AY12" i="86"/>
  <c r="AY5" i="86"/>
  <c r="AY6" i="86"/>
  <c r="AY7" i="86"/>
  <c r="AY13" i="86"/>
  <c r="AY14" i="86"/>
  <c r="AQ9" i="69"/>
  <c r="R13" i="41" l="1"/>
  <c r="P23" i="41"/>
  <c r="R18" i="41"/>
  <c r="T22" i="85"/>
  <c r="R15" i="41"/>
  <c r="L15" i="41" s="1"/>
  <c r="AY7" i="85"/>
  <c r="AY17" i="85"/>
  <c r="AY16" i="85"/>
  <c r="H95" i="67"/>
  <c r="R12" i="41"/>
  <c r="Q11" i="41"/>
  <c r="Q23" i="41" s="1"/>
  <c r="L13" i="41"/>
  <c r="H62" i="67"/>
  <c r="AY12" i="85"/>
  <c r="M13" i="85"/>
  <c r="AL12" i="85"/>
  <c r="J6" i="41"/>
  <c r="J7" i="41" s="1"/>
  <c r="Z23" i="85"/>
  <c r="AY24" i="85"/>
  <c r="AY14" i="85"/>
  <c r="AY22" i="85"/>
  <c r="AY5" i="85"/>
  <c r="AY19" i="85"/>
  <c r="E25" i="85"/>
  <c r="Z25" i="85" s="1"/>
  <c r="E27" i="85"/>
  <c r="E36" i="85" s="1"/>
  <c r="H99" i="67"/>
  <c r="F76" i="67"/>
  <c r="M76" i="67"/>
  <c r="J79" i="67"/>
  <c r="M79" i="67" s="1"/>
  <c r="H86" i="67"/>
  <c r="H81" i="67"/>
  <c r="P77" i="67"/>
  <c r="S77" i="67" s="1"/>
  <c r="F88" i="67"/>
  <c r="AA26" i="86"/>
  <c r="S76" i="67"/>
  <c r="D76" i="67"/>
  <c r="H76" i="67" s="1"/>
  <c r="H57" i="67"/>
  <c r="G22" i="85"/>
  <c r="H41" i="67"/>
  <c r="P22" i="69"/>
  <c r="K22" i="85"/>
  <c r="G22" i="69"/>
  <c r="H35" i="67"/>
  <c r="H93" i="67"/>
  <c r="I22" i="69"/>
  <c r="AC17" i="85"/>
  <c r="AM17" i="69"/>
  <c r="O22" i="69"/>
  <c r="N13" i="69"/>
  <c r="AC12" i="86"/>
  <c r="L19" i="41"/>
  <c r="AY25" i="86"/>
  <c r="H111" i="67"/>
  <c r="H68" i="67"/>
  <c r="AM8" i="69"/>
  <c r="AD12" i="85"/>
  <c r="R21" i="41"/>
  <c r="L21" i="41" s="1"/>
  <c r="AB17" i="86"/>
  <c r="Y27" i="86"/>
  <c r="I13" i="69"/>
  <c r="K13" i="86"/>
  <c r="AB17" i="69"/>
  <c r="H54" i="67"/>
  <c r="H116" i="67"/>
  <c r="AD17" i="69"/>
  <c r="H29" i="67"/>
  <c r="H32" i="67"/>
  <c r="H66" i="67"/>
  <c r="P13" i="69"/>
  <c r="AC12" i="85"/>
  <c r="H34" i="67"/>
  <c r="H112" i="67"/>
  <c r="H104" i="67"/>
  <c r="H44" i="67"/>
  <c r="R17" i="41"/>
  <c r="W27" i="69"/>
  <c r="P23" i="69"/>
  <c r="AM21" i="69"/>
  <c r="AP21" i="69"/>
  <c r="H83" i="67"/>
  <c r="AF17" i="85"/>
  <c r="B36" i="86"/>
  <c r="AB12" i="86"/>
  <c r="AO26" i="86"/>
  <c r="Y25" i="85"/>
  <c r="AE17" i="85"/>
  <c r="Y25" i="86"/>
  <c r="BA13" i="86"/>
  <c r="AW25" i="85"/>
  <c r="X25" i="86"/>
  <c r="AO12" i="86"/>
  <c r="H79" i="67"/>
  <c r="AF24" i="69"/>
  <c r="AP11" i="69"/>
  <c r="AX25" i="85"/>
  <c r="H30" i="67"/>
  <c r="H39" i="67"/>
  <c r="M77" i="67"/>
  <c r="P82" i="67"/>
  <c r="S82" i="67" s="1"/>
  <c r="S26" i="69"/>
  <c r="AP26" i="69" s="1"/>
  <c r="H106" i="67"/>
  <c r="AM8" i="86"/>
  <c r="AN8" i="86"/>
  <c r="N13" i="86"/>
  <c r="H61" i="67"/>
  <c r="J80" i="67"/>
  <c r="M80" i="67" s="1"/>
  <c r="AD8" i="85"/>
  <c r="P83" i="67"/>
  <c r="S83" i="67" s="1"/>
  <c r="G22" i="86"/>
  <c r="AD8" i="69"/>
  <c r="AC21" i="86"/>
  <c r="H42" i="67"/>
  <c r="AC8" i="85"/>
  <c r="AB24" i="69"/>
  <c r="AF26" i="86"/>
  <c r="B16" i="79"/>
  <c r="C16" i="79" s="1"/>
  <c r="AR6" i="86"/>
  <c r="AC12" i="69"/>
  <c r="AF12" i="69"/>
  <c r="AE12" i="86"/>
  <c r="M22" i="86"/>
  <c r="AN12" i="86"/>
  <c r="E27" i="69"/>
  <c r="X27" i="69" s="1"/>
  <c r="AC24" i="85"/>
  <c r="AH17" i="86"/>
  <c r="AM17" i="86"/>
  <c r="E25" i="69"/>
  <c r="AV25" i="69" s="1"/>
  <c r="H13" i="85"/>
  <c r="AF12" i="86"/>
  <c r="H23" i="85"/>
  <c r="BB15" i="85" s="1"/>
  <c r="AE8" i="86"/>
  <c r="AC26" i="85"/>
  <c r="AF24" i="86"/>
  <c r="H72" i="67"/>
  <c r="AE17" i="86"/>
  <c r="AG26" i="69"/>
  <c r="AV16" i="69"/>
  <c r="AV13" i="69"/>
  <c r="AB8" i="86"/>
  <c r="F13" i="86"/>
  <c r="AA13" i="86" s="1"/>
  <c r="AC8" i="69"/>
  <c r="K22" i="86"/>
  <c r="O23" i="86"/>
  <c r="BK9" i="86" s="1"/>
  <c r="AV18" i="69"/>
  <c r="AE26" i="86"/>
  <c r="AV12" i="69"/>
  <c r="AV7" i="69"/>
  <c r="AA24" i="69"/>
  <c r="J13" i="69"/>
  <c r="J13" i="86"/>
  <c r="L6" i="41"/>
  <c r="AH8" i="86"/>
  <c r="AC17" i="69"/>
  <c r="AC24" i="86"/>
  <c r="AB8" i="85"/>
  <c r="H74" i="67"/>
  <c r="AF24" i="85"/>
  <c r="AF8" i="86"/>
  <c r="H40" i="67"/>
  <c r="H31" i="67"/>
  <c r="H50" i="67"/>
  <c r="H22" i="85"/>
  <c r="F23" i="86"/>
  <c r="BB10" i="86" s="1"/>
  <c r="AD12" i="69"/>
  <c r="H71" i="67"/>
  <c r="Z24" i="69"/>
  <c r="P13" i="86"/>
  <c r="H119" i="67"/>
  <c r="AS8" i="86"/>
  <c r="P81" i="67"/>
  <c r="S81" i="67" s="1"/>
  <c r="AB21" i="69"/>
  <c r="P80" i="67"/>
  <c r="S80" i="67" s="1"/>
  <c r="J78" i="67"/>
  <c r="M78" i="67" s="1"/>
  <c r="P79" i="67"/>
  <c r="S79" i="67" s="1"/>
  <c r="AN26" i="86"/>
  <c r="AL8" i="69"/>
  <c r="H38" i="67"/>
  <c r="I23" i="69"/>
  <c r="AZ16" i="69" s="1"/>
  <c r="H92" i="67"/>
  <c r="AM12" i="69"/>
  <c r="P78" i="67"/>
  <c r="S78" i="67" s="1"/>
  <c r="H87" i="67"/>
  <c r="L17" i="41"/>
  <c r="AK17" i="69"/>
  <c r="AA8" i="69"/>
  <c r="H113" i="67"/>
  <c r="J23" i="69"/>
  <c r="BA12" i="69" s="1"/>
  <c r="P22" i="86"/>
  <c r="AV22" i="86" s="1"/>
  <c r="AS21" i="86"/>
  <c r="AC21" i="69"/>
  <c r="K23" i="86"/>
  <c r="K25" i="86" s="1"/>
  <c r="I35" i="86"/>
  <c r="F77" i="67"/>
  <c r="F89" i="67"/>
  <c r="D77" i="67"/>
  <c r="H77" i="67" s="1"/>
  <c r="F35" i="86"/>
  <c r="H100" i="67"/>
  <c r="AK21" i="69"/>
  <c r="AF21" i="86"/>
  <c r="AN26" i="85"/>
  <c r="AB12" i="69"/>
  <c r="H109" i="67"/>
  <c r="I22" i="86"/>
  <c r="I6" i="41"/>
  <c r="I7" i="41" s="1"/>
  <c r="AD21" i="86"/>
  <c r="AB24" i="86"/>
  <c r="H33" i="69"/>
  <c r="AE21" i="86"/>
  <c r="AH21" i="86"/>
  <c r="AB21" i="86"/>
  <c r="F22" i="86"/>
  <c r="O22" i="85"/>
  <c r="AB24" i="85"/>
  <c r="AK26" i="69"/>
  <c r="L20" i="41"/>
  <c r="H80" i="67"/>
  <c r="H78" i="67"/>
  <c r="H97" i="67"/>
  <c r="H69" i="67"/>
  <c r="AC17" i="86"/>
  <c r="J22" i="69"/>
  <c r="AD17" i="86"/>
  <c r="J22" i="86"/>
  <c r="AF26" i="69"/>
  <c r="H105" i="67"/>
  <c r="H98" i="67"/>
  <c r="H120" i="67"/>
  <c r="T26" i="69"/>
  <c r="AL31" i="69" s="1"/>
  <c r="H115" i="67"/>
  <c r="T13" i="85"/>
  <c r="S8" i="69"/>
  <c r="AP8" i="69" s="1"/>
  <c r="AQ8" i="69"/>
  <c r="K22" i="69"/>
  <c r="AD21" i="69"/>
  <c r="Y17" i="69"/>
  <c r="Z17" i="69"/>
  <c r="AF17" i="69"/>
  <c r="AH17" i="69"/>
  <c r="AJ17" i="69"/>
  <c r="AG17" i="69"/>
  <c r="AI17" i="69"/>
  <c r="O22" i="86"/>
  <c r="AN17" i="86"/>
  <c r="N22" i="86"/>
  <c r="AM21" i="86"/>
  <c r="D34" i="69"/>
  <c r="AU25" i="69"/>
  <c r="AN24" i="86"/>
  <c r="O35" i="86"/>
  <c r="AL21" i="69"/>
  <c r="N22" i="69"/>
  <c r="B34" i="69"/>
  <c r="AS25" i="69"/>
  <c r="AD12" i="86"/>
  <c r="I13" i="86"/>
  <c r="AK8" i="69"/>
  <c r="N23" i="69"/>
  <c r="H49" i="67"/>
  <c r="H37" i="67"/>
  <c r="AU7" i="86"/>
  <c r="AR7" i="86"/>
  <c r="H23" i="86"/>
  <c r="BD17" i="86" s="1"/>
  <c r="AD8" i="86"/>
  <c r="AC8" i="86"/>
  <c r="AH8" i="69"/>
  <c r="AF8" i="69"/>
  <c r="AJ8" i="69"/>
  <c r="AI8" i="69"/>
  <c r="AG8" i="69"/>
  <c r="F22" i="69"/>
  <c r="Z21" i="69"/>
  <c r="Y21" i="69"/>
  <c r="E32" i="69"/>
  <c r="AV23" i="69"/>
  <c r="X23" i="69"/>
  <c r="AV19" i="69"/>
  <c r="AV24" i="69"/>
  <c r="AV10" i="69"/>
  <c r="AV21" i="69"/>
  <c r="AV14" i="69"/>
  <c r="AV11" i="69"/>
  <c r="AV17" i="69"/>
  <c r="AV20" i="69"/>
  <c r="AV22" i="69"/>
  <c r="AV6" i="69"/>
  <c r="AV15" i="69"/>
  <c r="AV9" i="69"/>
  <c r="AV5" i="69"/>
  <c r="H58" i="67"/>
  <c r="AV8" i="86"/>
  <c r="F35" i="85"/>
  <c r="N35" i="85"/>
  <c r="T23" i="85"/>
  <c r="BM8" i="85" s="1"/>
  <c r="AL24" i="85"/>
  <c r="AM24" i="86"/>
  <c r="H107" i="67"/>
  <c r="AD26" i="86"/>
  <c r="H110" i="67"/>
  <c r="H117" i="67"/>
  <c r="AN21" i="86"/>
  <c r="N23" i="86"/>
  <c r="AF17" i="86"/>
  <c r="H84" i="67"/>
  <c r="T23" i="86"/>
  <c r="BP16" i="86" s="1"/>
  <c r="AS26" i="86"/>
  <c r="I23" i="86"/>
  <c r="BE14" i="86" s="1"/>
  <c r="M13" i="69"/>
  <c r="T17" i="69"/>
  <c r="AQ17" i="69" s="1"/>
  <c r="P37" i="86"/>
  <c r="G23" i="86"/>
  <c r="BC21" i="86" s="1"/>
  <c r="AA17" i="69"/>
  <c r="AO21" i="85"/>
  <c r="AN21" i="85"/>
  <c r="AQ15" i="69"/>
  <c r="AK24" i="69"/>
  <c r="AE24" i="86"/>
  <c r="M23" i="86"/>
  <c r="BI20" i="86" s="1"/>
  <c r="AB26" i="86"/>
  <c r="T13" i="69"/>
  <c r="J23" i="86"/>
  <c r="BF17" i="86" s="1"/>
  <c r="G13" i="86"/>
  <c r="Z8" i="69"/>
  <c r="AQ12" i="69"/>
  <c r="H90" i="67"/>
  <c r="AL17" i="69"/>
  <c r="H13" i="86"/>
  <c r="H22" i="86"/>
  <c r="V27" i="69"/>
  <c r="B36" i="69"/>
  <c r="AQ18" i="69"/>
  <c r="T21" i="69"/>
  <c r="AQ21" i="69" s="1"/>
  <c r="H37" i="86"/>
  <c r="AC26" i="86"/>
  <c r="M35" i="69"/>
  <c r="AJ26" i="69"/>
  <c r="AI26" i="69"/>
  <c r="AV17" i="86"/>
  <c r="AS17" i="86"/>
  <c r="AO17" i="86"/>
  <c r="M22" i="69"/>
  <c r="AG21" i="69"/>
  <c r="AH21" i="69"/>
  <c r="AJ21" i="69"/>
  <c r="E32" i="85"/>
  <c r="AY9" i="85"/>
  <c r="AY8" i="85"/>
  <c r="AY11" i="85"/>
  <c r="AY20" i="85"/>
  <c r="AY18" i="85"/>
  <c r="AY10" i="85"/>
  <c r="AY6" i="85"/>
  <c r="AY15" i="85"/>
  <c r="AY21" i="85"/>
  <c r="AA21" i="69"/>
  <c r="H22" i="69"/>
  <c r="AR21" i="86"/>
  <c r="AV21" i="86"/>
  <c r="AO21" i="86"/>
  <c r="AU21" i="86"/>
  <c r="S22" i="69"/>
  <c r="AP17" i="69"/>
  <c r="S22" i="86"/>
  <c r="AU17" i="86"/>
  <c r="AR17" i="86"/>
  <c r="AO8" i="86"/>
  <c r="P23" i="86"/>
  <c r="AZ25" i="86"/>
  <c r="D36" i="86"/>
  <c r="Z13" i="85"/>
  <c r="AY13" i="85"/>
  <c r="S8" i="86"/>
  <c r="AR8" i="86" s="1"/>
  <c r="G13" i="85"/>
  <c r="AF21" i="69"/>
  <c r="AE8" i="85"/>
  <c r="M23" i="69"/>
  <c r="BD16" i="69" s="1"/>
  <c r="J23" i="85"/>
  <c r="J25" i="85" s="1"/>
  <c r="X27" i="86"/>
  <c r="AM26" i="85"/>
  <c r="AS12" i="85"/>
  <c r="AB8" i="69"/>
  <c r="O13" i="86"/>
  <c r="L12" i="41"/>
  <c r="H33" i="67"/>
  <c r="L18" i="41"/>
  <c r="M22" i="85"/>
  <c r="H6" i="41"/>
  <c r="H7" i="41" s="1"/>
  <c r="H45" i="67"/>
  <c r="I35" i="69"/>
  <c r="AB26" i="69"/>
  <c r="G13" i="69"/>
  <c r="G23" i="69"/>
  <c r="Z12" i="69"/>
  <c r="H46" i="67"/>
  <c r="H59" i="67"/>
  <c r="J35" i="69"/>
  <c r="AC26" i="69"/>
  <c r="H23" i="69"/>
  <c r="AY12" i="69" s="1"/>
  <c r="AA12" i="69"/>
  <c r="H13" i="69"/>
  <c r="J33" i="69"/>
  <c r="AC24" i="69"/>
  <c r="AD24" i="69"/>
  <c r="AR10" i="86"/>
  <c r="S26" i="86"/>
  <c r="S12" i="86"/>
  <c r="AU10" i="86"/>
  <c r="Z26" i="69"/>
  <c r="G35" i="69"/>
  <c r="AH24" i="69"/>
  <c r="AJ24" i="69"/>
  <c r="M33" i="69"/>
  <c r="AG24" i="69"/>
  <c r="AI24" i="69"/>
  <c r="AH26" i="86"/>
  <c r="AL26" i="86"/>
  <c r="AK26" i="86"/>
  <c r="M37" i="86"/>
  <c r="AI26" i="86"/>
  <c r="AJ26" i="86"/>
  <c r="AL26" i="69"/>
  <c r="O35" i="69"/>
  <c r="AN33" i="86"/>
  <c r="T37" i="86"/>
  <c r="K23" i="69"/>
  <c r="K13" i="69"/>
  <c r="M35" i="86"/>
  <c r="AI24" i="86"/>
  <c r="AK24" i="86"/>
  <c r="AJ24" i="86"/>
  <c r="AL24" i="86"/>
  <c r="AH24" i="86"/>
  <c r="P35" i="69"/>
  <c r="AM26" i="69"/>
  <c r="Y24" i="69"/>
  <c r="F33" i="69"/>
  <c r="AB26" i="85"/>
  <c r="AJ12" i="69"/>
  <c r="AS26" i="85"/>
  <c r="AD26" i="69"/>
  <c r="AK12" i="69"/>
  <c r="AM26" i="86"/>
  <c r="H35" i="69"/>
  <c r="AA26" i="69"/>
  <c r="AH12" i="86"/>
  <c r="M13" i="86"/>
  <c r="O33" i="69"/>
  <c r="AL24" i="69"/>
  <c r="O13" i="69"/>
  <c r="O23" i="69"/>
  <c r="BF26" i="69" s="1"/>
  <c r="Y26" i="69"/>
  <c r="F35" i="69"/>
  <c r="T13" i="86"/>
  <c r="AS12" i="86"/>
  <c r="AV12" i="86"/>
  <c r="F13" i="69"/>
  <c r="F23" i="69"/>
  <c r="AW24" i="69" s="1"/>
  <c r="AI12" i="69"/>
  <c r="AG12" i="69"/>
  <c r="AM12" i="86"/>
  <c r="H118" i="67"/>
  <c r="AL12" i="69"/>
  <c r="R22" i="41"/>
  <c r="L22" i="41" s="1"/>
  <c r="B17" i="79"/>
  <c r="O23" i="85"/>
  <c r="BI23" i="85" s="1"/>
  <c r="AL17" i="85"/>
  <c r="AL26" i="85"/>
  <c r="P13" i="85"/>
  <c r="AL21" i="85"/>
  <c r="AE24" i="85"/>
  <c r="AL8" i="85"/>
  <c r="AF8" i="85"/>
  <c r="I23" i="85"/>
  <c r="BC8" i="85" s="1"/>
  <c r="AD17" i="85"/>
  <c r="K13" i="85"/>
  <c r="AC21" i="85"/>
  <c r="U32" i="85"/>
  <c r="I13" i="85"/>
  <c r="AQ12" i="85"/>
  <c r="AQ8" i="85"/>
  <c r="X25" i="85"/>
  <c r="Y27" i="85"/>
  <c r="AT8" i="85"/>
  <c r="M23" i="85"/>
  <c r="BG15" i="85" s="1"/>
  <c r="K23" i="85"/>
  <c r="BE15" i="85" s="1"/>
  <c r="AS8" i="85"/>
  <c r="AF26" i="85"/>
  <c r="B36" i="85"/>
  <c r="X27" i="85"/>
  <c r="B34" i="85"/>
  <c r="AQ26" i="85"/>
  <c r="AE21" i="85"/>
  <c r="R27" i="85"/>
  <c r="R36" i="85" s="1"/>
  <c r="R32" i="85"/>
  <c r="AO17" i="85"/>
  <c r="AQ17" i="85"/>
  <c r="P23" i="85"/>
  <c r="AN12" i="85"/>
  <c r="AO31" i="85"/>
  <c r="AN32" i="85"/>
  <c r="AN33" i="85" s="1"/>
  <c r="AS21" i="85"/>
  <c r="P22" i="85"/>
  <c r="AN17" i="85"/>
  <c r="AM17" i="85"/>
  <c r="AT12" i="85"/>
  <c r="J35" i="85"/>
  <c r="AE26" i="85"/>
  <c r="AA12" i="85"/>
  <c r="F13" i="85"/>
  <c r="F23" i="85"/>
  <c r="AZ12" i="85" s="1"/>
  <c r="AB12" i="85"/>
  <c r="AM8" i="85"/>
  <c r="N23" i="85"/>
  <c r="BH8" i="85" s="1"/>
  <c r="AN24" i="85"/>
  <c r="O33" i="85"/>
  <c r="I33" i="85"/>
  <c r="AD24" i="85"/>
  <c r="AO26" i="85"/>
  <c r="AQ21" i="85"/>
  <c r="AT21" i="85"/>
  <c r="AD21" i="85"/>
  <c r="I22" i="85"/>
  <c r="AS17" i="85"/>
  <c r="AT26" i="85"/>
  <c r="N33" i="85"/>
  <c r="AM24" i="85"/>
  <c r="N22" i="85"/>
  <c r="AM21" i="85"/>
  <c r="F22" i="85"/>
  <c r="AA21" i="85"/>
  <c r="AB21" i="85"/>
  <c r="F33" i="85"/>
  <c r="AA24" i="85"/>
  <c r="G23" i="85"/>
  <c r="M35" i="85"/>
  <c r="AF21" i="85"/>
  <c r="J22" i="85"/>
  <c r="AA17" i="85"/>
  <c r="AB17" i="85"/>
  <c r="O13" i="85"/>
  <c r="AO12" i="85"/>
  <c r="AM12" i="85"/>
  <c r="N13" i="85"/>
  <c r="I35" i="85"/>
  <c r="AD26" i="85"/>
  <c r="H70" i="67"/>
  <c r="AE12" i="85"/>
  <c r="AF12" i="85"/>
  <c r="J13" i="85"/>
  <c r="O23" i="41"/>
  <c r="R14" i="41"/>
  <c r="L14" i="41" s="1"/>
  <c r="R16" i="41"/>
  <c r="L16" i="41" s="1"/>
  <c r="H63" i="67"/>
  <c r="H75" i="67"/>
  <c r="W25" i="69"/>
  <c r="AT25" i="69"/>
  <c r="C34" i="69"/>
  <c r="V25" i="69"/>
  <c r="H47" i="67"/>
  <c r="H60" i="67"/>
  <c r="BN9" i="85"/>
  <c r="Q9" i="85" s="1"/>
  <c r="BN7" i="85"/>
  <c r="Q7" i="85" s="1"/>
  <c r="AP7" i="85" s="1"/>
  <c r="BN5" i="85"/>
  <c r="Q5" i="85" s="1"/>
  <c r="BN8" i="85"/>
  <c r="BN23" i="85"/>
  <c r="BN12" i="85"/>
  <c r="BN6" i="85"/>
  <c r="Q6" i="85" s="1"/>
  <c r="AP6" i="85" s="1"/>
  <c r="BN26" i="85"/>
  <c r="BN16" i="85"/>
  <c r="Q16" i="85" s="1"/>
  <c r="BN15" i="85"/>
  <c r="Q15" i="85" s="1"/>
  <c r="AP15" i="85" s="1"/>
  <c r="BN11" i="85"/>
  <c r="Q11" i="85" s="1"/>
  <c r="AP11" i="85" s="1"/>
  <c r="BN19" i="85"/>
  <c r="Q19" i="85" s="1"/>
  <c r="AP19" i="85" s="1"/>
  <c r="BN22" i="85"/>
  <c r="BN21" i="85"/>
  <c r="BN20" i="85"/>
  <c r="Q20" i="85" s="1"/>
  <c r="BN14" i="85"/>
  <c r="Q14" i="85" s="1"/>
  <c r="AP14" i="85" s="1"/>
  <c r="BN13" i="85"/>
  <c r="BN10" i="85"/>
  <c r="Q10" i="85" s="1"/>
  <c r="AP10" i="85" s="1"/>
  <c r="BN18" i="85"/>
  <c r="Q18" i="85" s="1"/>
  <c r="AP18" i="85" s="1"/>
  <c r="H114" i="67"/>
  <c r="H102" i="67"/>
  <c r="E38" i="86"/>
  <c r="Z27" i="86"/>
  <c r="BA25" i="86"/>
  <c r="E36" i="86"/>
  <c r="Z25" i="86"/>
  <c r="AP12" i="69"/>
  <c r="H65" i="67"/>
  <c r="H52" i="67"/>
  <c r="H36" i="67"/>
  <c r="H48" i="67"/>
  <c r="H101" i="67"/>
  <c r="H96" i="67"/>
  <c r="H108" i="67"/>
  <c r="H85" i="67"/>
  <c r="H73" i="67"/>
  <c r="BN17" i="85"/>
  <c r="H43" i="67"/>
  <c r="H56" i="67"/>
  <c r="H51" i="67"/>
  <c r="H64" i="67"/>
  <c r="H103" i="67"/>
  <c r="H91" i="67"/>
  <c r="H82" i="67"/>
  <c r="H94" i="67"/>
  <c r="H67" i="67"/>
  <c r="H55" i="67"/>
  <c r="R11" i="41" l="1"/>
  <c r="E34" i="85"/>
  <c r="L5" i="41"/>
  <c r="L7" i="41" s="1"/>
  <c r="Z27" i="85"/>
  <c r="AY25" i="85"/>
  <c r="AL13" i="85"/>
  <c r="AK13" i="69"/>
  <c r="BE13" i="69"/>
  <c r="AP22" i="69"/>
  <c r="AQ13" i="69"/>
  <c r="AL22" i="85"/>
  <c r="AJ13" i="69"/>
  <c r="H88" i="67"/>
  <c r="BK23" i="86"/>
  <c r="AF13" i="86"/>
  <c r="AH13" i="86"/>
  <c r="BG13" i="69"/>
  <c r="K6" i="41"/>
  <c r="K7" i="41" s="1"/>
  <c r="AM22" i="69"/>
  <c r="BG6" i="69"/>
  <c r="AL22" i="69"/>
  <c r="AC22" i="69"/>
  <c r="BG22" i="69"/>
  <c r="P27" i="69"/>
  <c r="P36" i="69" s="1"/>
  <c r="AB13" i="69"/>
  <c r="AC13" i="85"/>
  <c r="BC12" i="86"/>
  <c r="BG14" i="69"/>
  <c r="AK32" i="69"/>
  <c r="AK37" i="69"/>
  <c r="AK35" i="69"/>
  <c r="BG21" i="69"/>
  <c r="AE13" i="86"/>
  <c r="AF22" i="86"/>
  <c r="BA13" i="85"/>
  <c r="AH22" i="86"/>
  <c r="BI14" i="86"/>
  <c r="BG9" i="69"/>
  <c r="AK34" i="69"/>
  <c r="BG7" i="69"/>
  <c r="BG23" i="69"/>
  <c r="P32" i="69"/>
  <c r="BG16" i="69"/>
  <c r="BG15" i="69"/>
  <c r="BG12" i="69"/>
  <c r="R23" i="69"/>
  <c r="R32" i="69" s="1"/>
  <c r="BG11" i="69"/>
  <c r="BG19" i="69"/>
  <c r="AK36" i="69"/>
  <c r="BG20" i="69"/>
  <c r="BG8" i="69"/>
  <c r="BG5" i="69"/>
  <c r="BG18" i="69"/>
  <c r="AK31" i="69"/>
  <c r="AO31" i="69" s="1"/>
  <c r="BG17" i="69"/>
  <c r="AK33" i="69"/>
  <c r="BG26" i="69"/>
  <c r="BG10" i="69"/>
  <c r="BK17" i="86"/>
  <c r="BK19" i="86"/>
  <c r="AZ7" i="69"/>
  <c r="BB14" i="86"/>
  <c r="AQ26" i="69"/>
  <c r="BK7" i="86"/>
  <c r="BK18" i="86"/>
  <c r="AD13" i="85"/>
  <c r="AD22" i="69"/>
  <c r="S13" i="69"/>
  <c r="AP13" i="69" s="1"/>
  <c r="BK11" i="86"/>
  <c r="S35" i="69"/>
  <c r="I27" i="69"/>
  <c r="AZ19" i="69"/>
  <c r="BB24" i="85"/>
  <c r="BB12" i="85"/>
  <c r="BB16" i="86"/>
  <c r="H32" i="85"/>
  <c r="AZ12" i="69"/>
  <c r="AZ13" i="69"/>
  <c r="AZ15" i="69"/>
  <c r="BB23" i="86"/>
  <c r="AZ20" i="69"/>
  <c r="BB18" i="85"/>
  <c r="BB5" i="85"/>
  <c r="BE17" i="69"/>
  <c r="T22" i="69"/>
  <c r="AQ22" i="69" s="1"/>
  <c r="BD19" i="85"/>
  <c r="X25" i="69"/>
  <c r="BA6" i="69"/>
  <c r="BG12" i="86"/>
  <c r="BB9" i="86"/>
  <c r="BI9" i="86"/>
  <c r="BB13" i="85"/>
  <c r="AZ18" i="69"/>
  <c r="AZ24" i="69"/>
  <c r="AZ21" i="69"/>
  <c r="AZ10" i="69"/>
  <c r="AZ11" i="69"/>
  <c r="H25" i="85"/>
  <c r="BB25" i="85" s="1"/>
  <c r="H27" i="85"/>
  <c r="H36" i="85" s="1"/>
  <c r="BB20" i="85"/>
  <c r="BB19" i="85"/>
  <c r="BB6" i="86"/>
  <c r="BB7" i="86"/>
  <c r="BB8" i="86"/>
  <c r="BB18" i="86"/>
  <c r="BB11" i="85"/>
  <c r="F27" i="86"/>
  <c r="F38" i="86" s="1"/>
  <c r="BI23" i="86"/>
  <c r="AZ23" i="69"/>
  <c r="I25" i="69"/>
  <c r="AZ25" i="69" s="1"/>
  <c r="AZ14" i="69"/>
  <c r="AZ8" i="69"/>
  <c r="I32" i="69"/>
  <c r="AZ6" i="69"/>
  <c r="BB23" i="85"/>
  <c r="BB21" i="85"/>
  <c r="BB6" i="85"/>
  <c r="BB19" i="86"/>
  <c r="BB20" i="86"/>
  <c r="BB15" i="86"/>
  <c r="AO13" i="86"/>
  <c r="BB9" i="85"/>
  <c r="BB12" i="86"/>
  <c r="BB17" i="85"/>
  <c r="BB24" i="86"/>
  <c r="BB22" i="85"/>
  <c r="BI16" i="86"/>
  <c r="BI12" i="86"/>
  <c r="AZ9" i="69"/>
  <c r="AZ22" i="69"/>
  <c r="AZ17" i="69"/>
  <c r="AZ5" i="69"/>
  <c r="BB10" i="85"/>
  <c r="BB8" i="85"/>
  <c r="BB7" i="85"/>
  <c r="F34" i="86"/>
  <c r="BB5" i="86"/>
  <c r="BB14" i="85"/>
  <c r="BB16" i="85"/>
  <c r="F25" i="86"/>
  <c r="AA25" i="86" s="1"/>
  <c r="I27" i="86"/>
  <c r="I38" i="86" s="1"/>
  <c r="BK20" i="86"/>
  <c r="BK16" i="86"/>
  <c r="BK12" i="86"/>
  <c r="BK5" i="86"/>
  <c r="BK8" i="86"/>
  <c r="BK14" i="86"/>
  <c r="AN22" i="85"/>
  <c r="AN23" i="86"/>
  <c r="BK22" i="86"/>
  <c r="O25" i="86"/>
  <c r="BK25" i="86" s="1"/>
  <c r="O27" i="86"/>
  <c r="O38" i="86" s="1"/>
  <c r="BK10" i="86"/>
  <c r="BK21" i="86"/>
  <c r="BK26" i="86"/>
  <c r="O34" i="86"/>
  <c r="BK15" i="86"/>
  <c r="BK24" i="86"/>
  <c r="BK6" i="86"/>
  <c r="AO22" i="85"/>
  <c r="AG13" i="69"/>
  <c r="BA14" i="69"/>
  <c r="AD23" i="85"/>
  <c r="BE13" i="86"/>
  <c r="BD5" i="85"/>
  <c r="AF23" i="86"/>
  <c r="E34" i="69"/>
  <c r="BC7" i="86"/>
  <c r="AD13" i="69"/>
  <c r="BA15" i="69"/>
  <c r="E36" i="69"/>
  <c r="J32" i="85"/>
  <c r="BD10" i="85"/>
  <c r="BG9" i="86"/>
  <c r="AD22" i="85"/>
  <c r="AC22" i="85"/>
  <c r="BA24" i="69"/>
  <c r="J32" i="69"/>
  <c r="BD12" i="85"/>
  <c r="BD18" i="85"/>
  <c r="K27" i="86"/>
  <c r="K38" i="86" s="1"/>
  <c r="BG21" i="86"/>
  <c r="AS13" i="85"/>
  <c r="BA13" i="69"/>
  <c r="BA9" i="69"/>
  <c r="BA19" i="69"/>
  <c r="BA16" i="69"/>
  <c r="BA21" i="69"/>
  <c r="J25" i="69"/>
  <c r="BA23" i="69"/>
  <c r="BG13" i="86"/>
  <c r="AN13" i="86"/>
  <c r="AC13" i="69"/>
  <c r="BG19" i="86"/>
  <c r="AG23" i="86"/>
  <c r="K34" i="86"/>
  <c r="BG14" i="86"/>
  <c r="BK13" i="86"/>
  <c r="AU8" i="86"/>
  <c r="BG8" i="86"/>
  <c r="BG22" i="86"/>
  <c r="BD13" i="69"/>
  <c r="J27" i="69"/>
  <c r="J36" i="69" s="1"/>
  <c r="BA8" i="69"/>
  <c r="BA11" i="69"/>
  <c r="BA20" i="69"/>
  <c r="BA5" i="69"/>
  <c r="BG7" i="86"/>
  <c r="BG16" i="86"/>
  <c r="BG5" i="86"/>
  <c r="BG11" i="86"/>
  <c r="BA7" i="69"/>
  <c r="BA18" i="69"/>
  <c r="AC23" i="69"/>
  <c r="BA17" i="69"/>
  <c r="BA10" i="69"/>
  <c r="BG15" i="86"/>
  <c r="BG10" i="86"/>
  <c r="BG23" i="86"/>
  <c r="BG24" i="86"/>
  <c r="AJ23" i="69"/>
  <c r="BB11" i="86"/>
  <c r="BB17" i="86"/>
  <c r="AA23" i="86"/>
  <c r="BB22" i="86"/>
  <c r="J34" i="86"/>
  <c r="BF5" i="86"/>
  <c r="BB13" i="86"/>
  <c r="BB21" i="86"/>
  <c r="BI18" i="86"/>
  <c r="BI10" i="86"/>
  <c r="H89" i="67"/>
  <c r="AM23" i="86"/>
  <c r="BJ24" i="86"/>
  <c r="M27" i="86"/>
  <c r="M38" i="86" s="1"/>
  <c r="BI26" i="86"/>
  <c r="BI8" i="86"/>
  <c r="M25" i="86"/>
  <c r="AK25" i="86" s="1"/>
  <c r="M34" i="86"/>
  <c r="BI11" i="86"/>
  <c r="AS22" i="86"/>
  <c r="AO22" i="86"/>
  <c r="BE7" i="86"/>
  <c r="BI22" i="86"/>
  <c r="BD8" i="85"/>
  <c r="BD21" i="85"/>
  <c r="BI17" i="86"/>
  <c r="BF7" i="86"/>
  <c r="AU22" i="86"/>
  <c r="BI24" i="86"/>
  <c r="BI5" i="86"/>
  <c r="BI15" i="86"/>
  <c r="AR22" i="86"/>
  <c r="BJ13" i="86"/>
  <c r="AB23" i="69"/>
  <c r="AH23" i="86"/>
  <c r="BI21" i="86"/>
  <c r="BI7" i="86"/>
  <c r="BI6" i="86"/>
  <c r="BI19" i="86"/>
  <c r="BE18" i="86"/>
  <c r="BD23" i="85"/>
  <c r="BD14" i="85"/>
  <c r="BD9" i="85"/>
  <c r="BE26" i="69"/>
  <c r="BE22" i="86"/>
  <c r="BE24" i="86"/>
  <c r="BE10" i="86"/>
  <c r="BE9" i="86"/>
  <c r="BE8" i="86"/>
  <c r="BE21" i="69"/>
  <c r="AM22" i="85"/>
  <c r="BE5" i="86"/>
  <c r="BE6" i="86"/>
  <c r="BE20" i="86"/>
  <c r="BE19" i="86"/>
  <c r="BD12" i="69"/>
  <c r="BG6" i="86"/>
  <c r="BG20" i="86"/>
  <c r="BG18" i="86"/>
  <c r="BG17" i="86"/>
  <c r="I25" i="86"/>
  <c r="BE25" i="86" s="1"/>
  <c r="BE21" i="86"/>
  <c r="BE23" i="86"/>
  <c r="BD9" i="69"/>
  <c r="BE24" i="69"/>
  <c r="BD24" i="69"/>
  <c r="BI6" i="85"/>
  <c r="AF23" i="69"/>
  <c r="BA22" i="69"/>
  <c r="AD23" i="86"/>
  <c r="BI22" i="85"/>
  <c r="M32" i="69"/>
  <c r="AB22" i="86"/>
  <c r="BC11" i="86"/>
  <c r="BF19" i="86"/>
  <c r="BD23" i="69"/>
  <c r="AA22" i="86"/>
  <c r="BD10" i="69"/>
  <c r="BC10" i="86"/>
  <c r="AN22" i="86"/>
  <c r="BJ22" i="86"/>
  <c r="AE23" i="86"/>
  <c r="AE22" i="86"/>
  <c r="BF22" i="86"/>
  <c r="BP18" i="86"/>
  <c r="T23" i="69"/>
  <c r="BJ17" i="69" s="1"/>
  <c r="T35" i="69"/>
  <c r="BM23" i="85"/>
  <c r="T27" i="86"/>
  <c r="BP27" i="86" s="1"/>
  <c r="BM26" i="85"/>
  <c r="S23" i="86"/>
  <c r="BO8" i="86" s="1"/>
  <c r="BM20" i="85"/>
  <c r="BP20" i="86"/>
  <c r="BP17" i="86"/>
  <c r="BP9" i="86"/>
  <c r="BM7" i="85"/>
  <c r="BP7" i="86"/>
  <c r="T27" i="85"/>
  <c r="T36" i="85" s="1"/>
  <c r="BP15" i="86"/>
  <c r="BP6" i="86"/>
  <c r="BP22" i="86"/>
  <c r="BP12" i="86"/>
  <c r="AS23" i="86"/>
  <c r="BP26" i="86"/>
  <c r="BP10" i="86"/>
  <c r="BP19" i="86"/>
  <c r="BM16" i="85"/>
  <c r="BM18" i="85"/>
  <c r="BP11" i="86"/>
  <c r="BP14" i="86"/>
  <c r="BP23" i="86"/>
  <c r="T34" i="86"/>
  <c r="BP5" i="86"/>
  <c r="BP21" i="86"/>
  <c r="BP8" i="86"/>
  <c r="S23" i="69"/>
  <c r="BI14" i="69" s="1"/>
  <c r="BM6" i="85"/>
  <c r="BM22" i="85"/>
  <c r="BM10" i="85"/>
  <c r="AM38" i="86"/>
  <c r="AM34" i="86"/>
  <c r="BL19" i="86"/>
  <c r="BL11" i="86"/>
  <c r="BL6" i="86"/>
  <c r="BL20" i="86"/>
  <c r="BL23" i="86"/>
  <c r="AM37" i="86"/>
  <c r="BL7" i="86"/>
  <c r="BL9" i="86"/>
  <c r="BL15" i="86"/>
  <c r="AM35" i="86"/>
  <c r="AM39" i="86"/>
  <c r="BL16" i="86"/>
  <c r="P27" i="86"/>
  <c r="BL8" i="86"/>
  <c r="BL5" i="86"/>
  <c r="BL14" i="86"/>
  <c r="P34" i="86"/>
  <c r="BL10" i="86"/>
  <c r="R23" i="86"/>
  <c r="BL26" i="86"/>
  <c r="BL13" i="86"/>
  <c r="BL12" i="86"/>
  <c r="AM33" i="86"/>
  <c r="AQ33" i="86" s="1"/>
  <c r="AM36" i="86"/>
  <c r="BL18" i="86"/>
  <c r="AA22" i="69"/>
  <c r="AB22" i="69"/>
  <c r="BC13" i="86"/>
  <c r="AB13" i="86"/>
  <c r="Y22" i="69"/>
  <c r="Z22" i="69"/>
  <c r="BD23" i="86"/>
  <c r="BD20" i="86"/>
  <c r="BD7" i="86"/>
  <c r="BD12" i="86"/>
  <c r="BD14" i="86"/>
  <c r="BD24" i="86"/>
  <c r="BD16" i="86"/>
  <c r="H25" i="86"/>
  <c r="BD8" i="86"/>
  <c r="BD19" i="86"/>
  <c r="BD9" i="86"/>
  <c r="BD10" i="86"/>
  <c r="H27" i="86"/>
  <c r="H38" i="86" s="1"/>
  <c r="BD18" i="86"/>
  <c r="BD11" i="86"/>
  <c r="BD15" i="86"/>
  <c r="BD5" i="86"/>
  <c r="AC23" i="86"/>
  <c r="H34" i="86"/>
  <c r="BD6" i="86"/>
  <c r="BD21" i="86"/>
  <c r="AG22" i="69"/>
  <c r="AI22" i="69"/>
  <c r="AH22" i="69"/>
  <c r="AF22" i="69"/>
  <c r="AJ22" i="69"/>
  <c r="BD13" i="86"/>
  <c r="AC13" i="86"/>
  <c r="BD11" i="69"/>
  <c r="BD20" i="69"/>
  <c r="M25" i="69"/>
  <c r="M34" i="69" s="1"/>
  <c r="BD26" i="69"/>
  <c r="BD5" i="69"/>
  <c r="BD18" i="69"/>
  <c r="BD14" i="69"/>
  <c r="BC15" i="86"/>
  <c r="BC6" i="86"/>
  <c r="BC9" i="86"/>
  <c r="G27" i="86"/>
  <c r="BC5" i="86"/>
  <c r="BL17" i="86"/>
  <c r="BC8" i="86"/>
  <c r="BE17" i="86"/>
  <c r="AH13" i="69"/>
  <c r="AF13" i="69"/>
  <c r="AV23" i="86"/>
  <c r="BL22" i="86"/>
  <c r="BM13" i="85"/>
  <c r="I34" i="86"/>
  <c r="BE15" i="86"/>
  <c r="BE12" i="86"/>
  <c r="BE16" i="86"/>
  <c r="BE11" i="86"/>
  <c r="J27" i="85"/>
  <c r="J36" i="85" s="1"/>
  <c r="BD17" i="85"/>
  <c r="BD7" i="85"/>
  <c r="BD11" i="85"/>
  <c r="BD15" i="85"/>
  <c r="AK23" i="69"/>
  <c r="BM9" i="85"/>
  <c r="BM12" i="85"/>
  <c r="BM21" i="85"/>
  <c r="T32" i="85"/>
  <c r="BM11" i="85"/>
  <c r="BD22" i="69"/>
  <c r="BD21" i="69"/>
  <c r="BD19" i="69"/>
  <c r="AI23" i="69"/>
  <c r="AH23" i="69"/>
  <c r="BD7" i="69"/>
  <c r="M27" i="69"/>
  <c r="AJ27" i="69" s="1"/>
  <c r="BD24" i="85"/>
  <c r="BC19" i="86"/>
  <c r="BC23" i="86"/>
  <c r="G34" i="86"/>
  <c r="BD22" i="85"/>
  <c r="BF16" i="86"/>
  <c r="AD13" i="86"/>
  <c r="BD22" i="86"/>
  <c r="AC22" i="86"/>
  <c r="BC22" i="86"/>
  <c r="BC16" i="86"/>
  <c r="BC14" i="86"/>
  <c r="G25" i="86"/>
  <c r="AB23" i="86"/>
  <c r="BF11" i="86"/>
  <c r="J25" i="86"/>
  <c r="BF23" i="86"/>
  <c r="BF14" i="86"/>
  <c r="BF12" i="86"/>
  <c r="BF8" i="86"/>
  <c r="J27" i="86"/>
  <c r="J38" i="86" s="1"/>
  <c r="BF18" i="86"/>
  <c r="BF20" i="86"/>
  <c r="BF24" i="86"/>
  <c r="BF6" i="86"/>
  <c r="BF9" i="86"/>
  <c r="BF13" i="86"/>
  <c r="BF21" i="86"/>
  <c r="BF10" i="86"/>
  <c r="BF15" i="86"/>
  <c r="BJ12" i="86"/>
  <c r="N27" i="86"/>
  <c r="BJ11" i="86"/>
  <c r="BJ8" i="86"/>
  <c r="BJ7" i="86"/>
  <c r="BJ16" i="86"/>
  <c r="N25" i="86"/>
  <c r="BJ23" i="86"/>
  <c r="BJ9" i="86"/>
  <c r="BJ5" i="86"/>
  <c r="BJ20" i="86"/>
  <c r="N34" i="86"/>
  <c r="BJ17" i="86"/>
  <c r="BJ15" i="86"/>
  <c r="BJ10" i="86"/>
  <c r="BJ18" i="86"/>
  <c r="BJ6" i="86"/>
  <c r="BJ21" i="86"/>
  <c r="BJ19" i="86"/>
  <c r="BJ14" i="86"/>
  <c r="BJ26" i="86"/>
  <c r="BE23" i="69"/>
  <c r="BE7" i="69"/>
  <c r="BE20" i="69"/>
  <c r="BE5" i="69"/>
  <c r="BE12" i="69"/>
  <c r="BE8" i="69"/>
  <c r="BE19" i="69"/>
  <c r="BE11" i="69"/>
  <c r="BE9" i="69"/>
  <c r="N25" i="69"/>
  <c r="N27" i="69"/>
  <c r="N32" i="69"/>
  <c r="BE16" i="69"/>
  <c r="BE15" i="69"/>
  <c r="BE10" i="69"/>
  <c r="BE6" i="69"/>
  <c r="BE18" i="69"/>
  <c r="BE14" i="69"/>
  <c r="BE22" i="69"/>
  <c r="AK22" i="69"/>
  <c r="AI13" i="69"/>
  <c r="AD22" i="86"/>
  <c r="BC12" i="85"/>
  <c r="BD6" i="85"/>
  <c r="BD20" i="85"/>
  <c r="AF23" i="85"/>
  <c r="BD16" i="85"/>
  <c r="AM13" i="86"/>
  <c r="BM19" i="85"/>
  <c r="BM17" i="85"/>
  <c r="BM5" i="85"/>
  <c r="BM15" i="85"/>
  <c r="BM14" i="85"/>
  <c r="BD8" i="69"/>
  <c r="BD17" i="69"/>
  <c r="BD15" i="69"/>
  <c r="BD6" i="69"/>
  <c r="AG23" i="69"/>
  <c r="BC18" i="86"/>
  <c r="BC24" i="86"/>
  <c r="BC17" i="86"/>
  <c r="BC20" i="86"/>
  <c r="BD13" i="85"/>
  <c r="AS23" i="85"/>
  <c r="AM22" i="86"/>
  <c r="AO23" i="86"/>
  <c r="BL21" i="86"/>
  <c r="BI7" i="85"/>
  <c r="O32" i="85"/>
  <c r="BI8" i="85"/>
  <c r="K32" i="69"/>
  <c r="BB7" i="69"/>
  <c r="BB11" i="69"/>
  <c r="BB18" i="69"/>
  <c r="BB10" i="69"/>
  <c r="AE23" i="69"/>
  <c r="BB22" i="69"/>
  <c r="BB14" i="69"/>
  <c r="K25" i="69"/>
  <c r="BB20" i="69"/>
  <c r="BB19" i="69"/>
  <c r="BB5" i="69"/>
  <c r="BB15" i="69"/>
  <c r="BB12" i="69"/>
  <c r="BB17" i="69"/>
  <c r="BB8" i="69"/>
  <c r="BB24" i="69"/>
  <c r="BB23" i="69"/>
  <c r="BB6" i="69"/>
  <c r="BB16" i="69"/>
  <c r="BB9" i="69"/>
  <c r="BB21" i="69"/>
  <c r="K27" i="69"/>
  <c r="K36" i="69" s="1"/>
  <c r="S37" i="86"/>
  <c r="AR26" i="86"/>
  <c r="AX13" i="69"/>
  <c r="Z13" i="69"/>
  <c r="AV13" i="86"/>
  <c r="AS13" i="86"/>
  <c r="AR12" i="86"/>
  <c r="AU12" i="86"/>
  <c r="AY7" i="69"/>
  <c r="AY14" i="69"/>
  <c r="AY23" i="69"/>
  <c r="AY22" i="69"/>
  <c r="AY18" i="69"/>
  <c r="AY16" i="69"/>
  <c r="AY15" i="69"/>
  <c r="H32" i="69"/>
  <c r="AY10" i="69"/>
  <c r="AA23" i="69"/>
  <c r="AY9" i="69"/>
  <c r="AY5" i="69"/>
  <c r="AY17" i="69"/>
  <c r="AY6" i="69"/>
  <c r="AY8" i="69"/>
  <c r="AY20" i="69"/>
  <c r="H27" i="69"/>
  <c r="AY19" i="69"/>
  <c r="AY21" i="69"/>
  <c r="AY11" i="69"/>
  <c r="H25" i="69"/>
  <c r="AY24" i="69"/>
  <c r="AX15" i="69"/>
  <c r="AX19" i="69"/>
  <c r="AX8" i="69"/>
  <c r="Z23" i="69"/>
  <c r="AX17" i="69"/>
  <c r="AX16" i="69"/>
  <c r="AX5" i="69"/>
  <c r="AX23" i="69"/>
  <c r="AX24" i="69"/>
  <c r="G27" i="69"/>
  <c r="AX7" i="69"/>
  <c r="AX21" i="69"/>
  <c r="AX14" i="69"/>
  <c r="AX18" i="69"/>
  <c r="G32" i="69"/>
  <c r="G25" i="69"/>
  <c r="AX9" i="69"/>
  <c r="AX10" i="69"/>
  <c r="AX20" i="69"/>
  <c r="AX6" i="69"/>
  <c r="AX22" i="69"/>
  <c r="AX11" i="69"/>
  <c r="AX12" i="69"/>
  <c r="BF13" i="69"/>
  <c r="AL13" i="69"/>
  <c r="AM13" i="69"/>
  <c r="AN34" i="86"/>
  <c r="AO33" i="86"/>
  <c r="BC5" i="85"/>
  <c r="I27" i="85"/>
  <c r="BG19" i="85"/>
  <c r="BI19" i="85"/>
  <c r="BI10" i="85"/>
  <c r="BI18" i="85"/>
  <c r="BB13" i="69"/>
  <c r="BC14" i="85"/>
  <c r="BC22" i="85"/>
  <c r="BC7" i="85"/>
  <c r="AE23" i="85"/>
  <c r="BF22" i="69"/>
  <c r="BI17" i="85"/>
  <c r="BI24" i="85"/>
  <c r="BI11" i="85"/>
  <c r="BI21" i="85"/>
  <c r="BI15" i="85"/>
  <c r="AD23" i="69"/>
  <c r="BF24" i="69"/>
  <c r="AW5" i="69"/>
  <c r="AW15" i="69"/>
  <c r="AW18" i="69"/>
  <c r="AW6" i="69"/>
  <c r="AW16" i="69"/>
  <c r="F27" i="69"/>
  <c r="AW22" i="69"/>
  <c r="AW7" i="69"/>
  <c r="F25" i="69"/>
  <c r="AW23" i="69"/>
  <c r="AW10" i="69"/>
  <c r="AW8" i="69"/>
  <c r="Y23" i="69"/>
  <c r="AW19" i="69"/>
  <c r="AW12" i="69"/>
  <c r="AW14" i="69"/>
  <c r="F32" i="69"/>
  <c r="AW21" i="69"/>
  <c r="AW11" i="69"/>
  <c r="AW9" i="69"/>
  <c r="AW20" i="69"/>
  <c r="AW17" i="69"/>
  <c r="BF5" i="69"/>
  <c r="O25" i="69"/>
  <c r="BF14" i="69"/>
  <c r="BF6" i="69"/>
  <c r="BF16" i="69"/>
  <c r="BF23" i="69"/>
  <c r="BF15" i="69"/>
  <c r="AL23" i="69"/>
  <c r="BF11" i="69"/>
  <c r="BF20" i="69"/>
  <c r="O27" i="69"/>
  <c r="BF21" i="69"/>
  <c r="BF17" i="69"/>
  <c r="BF18" i="69"/>
  <c r="O32" i="69"/>
  <c r="BF8" i="69"/>
  <c r="BF7" i="69"/>
  <c r="BF10" i="69"/>
  <c r="BF19" i="69"/>
  <c r="BF9" i="69"/>
  <c r="AW13" i="69"/>
  <c r="Y13" i="69"/>
  <c r="AY13" i="69"/>
  <c r="AA13" i="69"/>
  <c r="BC10" i="85"/>
  <c r="BI13" i="86"/>
  <c r="BP13" i="86"/>
  <c r="BC23" i="85"/>
  <c r="BC20" i="85"/>
  <c r="S13" i="86"/>
  <c r="AR13" i="86" s="1"/>
  <c r="O25" i="85"/>
  <c r="BI25" i="85" s="1"/>
  <c r="BI12" i="85"/>
  <c r="BI20" i="85"/>
  <c r="O27" i="85"/>
  <c r="AM23" i="69"/>
  <c r="BF12" i="69"/>
  <c r="BE13" i="85"/>
  <c r="C18" i="79"/>
  <c r="C17" i="79"/>
  <c r="BI5" i="85"/>
  <c r="BI26" i="85"/>
  <c r="BI16" i="85"/>
  <c r="BI9" i="85"/>
  <c r="BI14" i="85"/>
  <c r="AM32" i="85"/>
  <c r="AQ32" i="85" s="1"/>
  <c r="AM37" i="85"/>
  <c r="AM31" i="85"/>
  <c r="AQ31" i="85" s="1"/>
  <c r="AM36" i="85"/>
  <c r="AM35" i="85"/>
  <c r="BG22" i="85"/>
  <c r="BC24" i="85"/>
  <c r="BC17" i="85"/>
  <c r="BC16" i="85"/>
  <c r="I32" i="85"/>
  <c r="BC18" i="85"/>
  <c r="S28" i="86"/>
  <c r="BE18" i="85"/>
  <c r="BG24" i="85"/>
  <c r="BJ23" i="85"/>
  <c r="BC15" i="85"/>
  <c r="BC19" i="85"/>
  <c r="BC11" i="85"/>
  <c r="BC9" i="85"/>
  <c r="I25" i="85"/>
  <c r="AE25" i="85" s="1"/>
  <c r="BC6" i="85"/>
  <c r="BC13" i="85"/>
  <c r="BG16" i="85"/>
  <c r="BG18" i="85"/>
  <c r="BG12" i="85"/>
  <c r="M25" i="85"/>
  <c r="BG25" i="85" s="1"/>
  <c r="BG8" i="85"/>
  <c r="BG10" i="85"/>
  <c r="BE19" i="85"/>
  <c r="BE16" i="85"/>
  <c r="BE24" i="85"/>
  <c r="AO32" i="85"/>
  <c r="BG14" i="85"/>
  <c r="BG7" i="85"/>
  <c r="AG23" i="85"/>
  <c r="K25" i="85"/>
  <c r="AF25" i="85" s="1"/>
  <c r="BE17" i="85"/>
  <c r="BE22" i="85"/>
  <c r="BJ26" i="85"/>
  <c r="BE9" i="85"/>
  <c r="BE14" i="85"/>
  <c r="BG23" i="85"/>
  <c r="BJ12" i="85"/>
  <c r="BE23" i="85"/>
  <c r="BG5" i="85"/>
  <c r="AQ23" i="85"/>
  <c r="BG17" i="85"/>
  <c r="BJ11" i="85"/>
  <c r="BG20" i="85"/>
  <c r="AL23" i="85"/>
  <c r="M32" i="85"/>
  <c r="BG11" i="85"/>
  <c r="BG21" i="85"/>
  <c r="BJ10" i="85"/>
  <c r="BJ14" i="85"/>
  <c r="S23" i="85"/>
  <c r="BG26" i="85"/>
  <c r="BC21" i="85"/>
  <c r="AO23" i="85"/>
  <c r="BJ9" i="85"/>
  <c r="BJ8" i="85"/>
  <c r="BJ6" i="85"/>
  <c r="BJ13" i="85"/>
  <c r="P27" i="85"/>
  <c r="BJ27" i="85" s="1"/>
  <c r="BG13" i="85"/>
  <c r="BG6" i="85"/>
  <c r="BG9" i="85"/>
  <c r="M27" i="85"/>
  <c r="BE8" i="85"/>
  <c r="BE7" i="85"/>
  <c r="BE12" i="85"/>
  <c r="BE21" i="85"/>
  <c r="BE10" i="85"/>
  <c r="K32" i="85"/>
  <c r="BE6" i="85"/>
  <c r="BE20" i="85"/>
  <c r="BE11" i="85"/>
  <c r="BE5" i="85"/>
  <c r="K27" i="85"/>
  <c r="K36" i="85" s="1"/>
  <c r="AM23" i="85"/>
  <c r="T28" i="86"/>
  <c r="AT23" i="85"/>
  <c r="BH12" i="85"/>
  <c r="P32" i="85"/>
  <c r="BJ15" i="85"/>
  <c r="BJ7" i="85"/>
  <c r="AM33" i="85"/>
  <c r="AQ33" i="85" s="1"/>
  <c r="BJ19" i="85"/>
  <c r="BJ18" i="85"/>
  <c r="AZ21" i="85"/>
  <c r="BJ17" i="85"/>
  <c r="AM34" i="85"/>
  <c r="AQ34" i="85" s="1"/>
  <c r="BJ21" i="85"/>
  <c r="BJ16" i="85"/>
  <c r="BJ20" i="85"/>
  <c r="BJ5" i="85"/>
  <c r="BA17" i="85"/>
  <c r="BA15" i="85"/>
  <c r="BA10" i="85"/>
  <c r="BA9" i="85"/>
  <c r="G27" i="85"/>
  <c r="BA16" i="85"/>
  <c r="BA11" i="85"/>
  <c r="BA5" i="85"/>
  <c r="G32" i="85"/>
  <c r="BA14" i="85"/>
  <c r="BA23" i="85"/>
  <c r="BA7" i="85"/>
  <c r="BA12" i="85"/>
  <c r="BA24" i="85"/>
  <c r="BA21" i="85"/>
  <c r="BA20" i="85"/>
  <c r="G25" i="85"/>
  <c r="AB23" i="85"/>
  <c r="BA6" i="85"/>
  <c r="AC23" i="85"/>
  <c r="BA18" i="85"/>
  <c r="BA19" i="85"/>
  <c r="AA13" i="85"/>
  <c r="AZ13" i="85"/>
  <c r="BA22" i="85"/>
  <c r="AB13" i="85"/>
  <c r="AZ17" i="85"/>
  <c r="AZ24" i="85"/>
  <c r="BH22" i="85"/>
  <c r="AQ22" i="85"/>
  <c r="AT22" i="85"/>
  <c r="AT13" i="85"/>
  <c r="AQ13" i="85"/>
  <c r="AS22" i="85"/>
  <c r="BJ22" i="85"/>
  <c r="BH19" i="85"/>
  <c r="BH15" i="85"/>
  <c r="BH20" i="85"/>
  <c r="BH23" i="85"/>
  <c r="N32" i="85"/>
  <c r="N25" i="85"/>
  <c r="BH9" i="85"/>
  <c r="BH7" i="85"/>
  <c r="BH18" i="85"/>
  <c r="BH11" i="85"/>
  <c r="BH16" i="85"/>
  <c r="BH26" i="85"/>
  <c r="AN23" i="85"/>
  <c r="BH10" i="85"/>
  <c r="N27" i="85"/>
  <c r="BH14" i="85"/>
  <c r="BH24" i="85"/>
  <c r="BH5" i="85"/>
  <c r="BH6" i="85"/>
  <c r="BH21" i="85"/>
  <c r="BH17" i="85"/>
  <c r="AM13" i="85"/>
  <c r="BH13" i="85"/>
  <c r="AN13" i="85"/>
  <c r="AO13" i="85"/>
  <c r="BI13" i="85"/>
  <c r="AE22" i="85"/>
  <c r="AF22" i="85"/>
  <c r="BA8" i="85"/>
  <c r="AA22" i="85"/>
  <c r="AZ22" i="85"/>
  <c r="AZ19" i="85"/>
  <c r="F25" i="85"/>
  <c r="AZ8" i="85"/>
  <c r="AZ5" i="85"/>
  <c r="AZ6" i="85"/>
  <c r="AA23" i="85"/>
  <c r="F27" i="85"/>
  <c r="F32" i="85"/>
  <c r="AZ14" i="85"/>
  <c r="AZ18" i="85"/>
  <c r="AZ15" i="85"/>
  <c r="AZ23" i="85"/>
  <c r="AZ7" i="85"/>
  <c r="AZ9" i="85"/>
  <c r="AZ10" i="85"/>
  <c r="AZ11" i="85"/>
  <c r="AZ20" i="85"/>
  <c r="AZ16" i="85"/>
  <c r="AB22" i="85"/>
  <c r="AE13" i="85"/>
  <c r="AF13" i="85"/>
  <c r="AN34" i="85"/>
  <c r="AO33" i="85"/>
  <c r="K36" i="86"/>
  <c r="BG25" i="86"/>
  <c r="AP20" i="85"/>
  <c r="Q21" i="85"/>
  <c r="AP9" i="85"/>
  <c r="Q12" i="85"/>
  <c r="Q17" i="85"/>
  <c r="AP17" i="85" s="1"/>
  <c r="AP16" i="85"/>
  <c r="BD25" i="85"/>
  <c r="J34" i="85"/>
  <c r="BN27" i="85"/>
  <c r="Q8" i="85"/>
  <c r="AP8" i="85" s="1"/>
  <c r="AP5" i="85"/>
  <c r="Q26" i="85"/>
  <c r="AL32" i="69"/>
  <c r="AM31" i="69"/>
  <c r="R23" i="41" l="1"/>
  <c r="L11" i="41"/>
  <c r="L23" i="41" s="1"/>
  <c r="BO12" i="86"/>
  <c r="BO16" i="86"/>
  <c r="U23" i="86"/>
  <c r="U28" i="86" s="1"/>
  <c r="BO15" i="86"/>
  <c r="BO19" i="86"/>
  <c r="BO6" i="86"/>
  <c r="BO22" i="86"/>
  <c r="BO26" i="86"/>
  <c r="BO21" i="86"/>
  <c r="BO14" i="86"/>
  <c r="AR23" i="86"/>
  <c r="S34" i="86"/>
  <c r="BO23" i="86"/>
  <c r="BH13" i="69"/>
  <c r="BK27" i="86"/>
  <c r="BC23" i="69"/>
  <c r="O36" i="86"/>
  <c r="BG27" i="69"/>
  <c r="BH26" i="69"/>
  <c r="BF8" i="85"/>
  <c r="BB25" i="86"/>
  <c r="AO27" i="86"/>
  <c r="F36" i="86"/>
  <c r="BC16" i="69"/>
  <c r="L16" i="69" s="1"/>
  <c r="AE16" i="69" s="1"/>
  <c r="BC5" i="69"/>
  <c r="L5" i="69" s="1"/>
  <c r="AE5" i="69" s="1"/>
  <c r="BR12" i="86"/>
  <c r="BH18" i="86"/>
  <c r="L18" i="86" s="1"/>
  <c r="AG18" i="86" s="1"/>
  <c r="BQ16" i="86"/>
  <c r="BH17" i="69"/>
  <c r="AC27" i="69"/>
  <c r="I36" i="69"/>
  <c r="AJ27" i="86"/>
  <c r="H34" i="85"/>
  <c r="BC24" i="69"/>
  <c r="AD25" i="69"/>
  <c r="BH14" i="86"/>
  <c r="L14" i="86" s="1"/>
  <c r="AG14" i="86" s="1"/>
  <c r="BC12" i="69"/>
  <c r="BC20" i="69"/>
  <c r="L20" i="69" s="1"/>
  <c r="AE20" i="69" s="1"/>
  <c r="I34" i="69"/>
  <c r="AB25" i="69"/>
  <c r="BH5" i="86"/>
  <c r="L5" i="86" s="1"/>
  <c r="AG5" i="86" s="1"/>
  <c r="BC6" i="69"/>
  <c r="L6" i="69" s="1"/>
  <c r="AE6" i="69" s="1"/>
  <c r="AB27" i="86"/>
  <c r="BF19" i="85"/>
  <c r="L19" i="85" s="1"/>
  <c r="AG19" i="85" s="1"/>
  <c r="BC9" i="69"/>
  <c r="L9" i="69" s="1"/>
  <c r="AE9" i="69" s="1"/>
  <c r="AA27" i="86"/>
  <c r="AC25" i="69"/>
  <c r="BH13" i="86"/>
  <c r="J34" i="69"/>
  <c r="BC8" i="69"/>
  <c r="AI27" i="86"/>
  <c r="BM24" i="86"/>
  <c r="BA25" i="69"/>
  <c r="AL27" i="86"/>
  <c r="AD27" i="86"/>
  <c r="BI9" i="69"/>
  <c r="BC15" i="69"/>
  <c r="L15" i="69" s="1"/>
  <c r="AE15" i="69" s="1"/>
  <c r="BH9" i="86"/>
  <c r="L9" i="86" s="1"/>
  <c r="AG9" i="86" s="1"/>
  <c r="BC14" i="69"/>
  <c r="L14" i="69" s="1"/>
  <c r="AE14" i="69" s="1"/>
  <c r="BI25" i="86"/>
  <c r="AL25" i="86"/>
  <c r="BC17" i="69"/>
  <c r="BC13" i="69"/>
  <c r="BC21" i="69"/>
  <c r="BH8" i="86"/>
  <c r="BC10" i="69"/>
  <c r="L10" i="69" s="1"/>
  <c r="AE10" i="69" s="1"/>
  <c r="BH19" i="69"/>
  <c r="R19" i="69" s="1"/>
  <c r="AO19" i="69" s="1"/>
  <c r="BC11" i="69"/>
  <c r="L11" i="69" s="1"/>
  <c r="AE11" i="69" s="1"/>
  <c r="AM27" i="86"/>
  <c r="BM22" i="86"/>
  <c r="BH17" i="86"/>
  <c r="BI27" i="86"/>
  <c r="BF23" i="85"/>
  <c r="BH24" i="69"/>
  <c r="BC7" i="69"/>
  <c r="L7" i="69" s="1"/>
  <c r="AE7" i="69" s="1"/>
  <c r="BI12" i="69"/>
  <c r="AP23" i="69"/>
  <c r="BR13" i="86"/>
  <c r="BC19" i="69"/>
  <c r="L19" i="69" s="1"/>
  <c r="AE19" i="69" s="1"/>
  <c r="BH21" i="86"/>
  <c r="BH19" i="86"/>
  <c r="L19" i="86" s="1"/>
  <c r="AG19" i="86" s="1"/>
  <c r="BJ13" i="69"/>
  <c r="BF15" i="85"/>
  <c r="L15" i="85" s="1"/>
  <c r="AG15" i="85" s="1"/>
  <c r="BC18" i="69"/>
  <c r="L18" i="69" s="1"/>
  <c r="AE18" i="69" s="1"/>
  <c r="BM18" i="86"/>
  <c r="R18" i="86" s="1"/>
  <c r="BM23" i="86"/>
  <c r="BH15" i="86"/>
  <c r="L15" i="86" s="1"/>
  <c r="AG15" i="86" s="1"/>
  <c r="BM19" i="86"/>
  <c r="R19" i="86" s="1"/>
  <c r="BN19" i="86" s="1"/>
  <c r="BR9" i="86"/>
  <c r="BH22" i="86"/>
  <c r="BH22" i="69"/>
  <c r="BM16" i="86"/>
  <c r="R16" i="86" s="1"/>
  <c r="AQ16" i="86" s="1"/>
  <c r="BR7" i="86"/>
  <c r="BM21" i="86"/>
  <c r="BM17" i="86"/>
  <c r="BM13" i="86"/>
  <c r="BH7" i="86"/>
  <c r="L7" i="86" s="1"/>
  <c r="AG7" i="86" s="1"/>
  <c r="AH25" i="86"/>
  <c r="AJ25" i="86"/>
  <c r="AH27" i="86"/>
  <c r="AK27" i="86"/>
  <c r="AI25" i="86"/>
  <c r="M36" i="86"/>
  <c r="BC25" i="85"/>
  <c r="BF25" i="85" s="1"/>
  <c r="I36" i="86"/>
  <c r="BH12" i="86"/>
  <c r="BH20" i="86"/>
  <c r="L20" i="86" s="1"/>
  <c r="AG20" i="86" s="1"/>
  <c r="AT27" i="85"/>
  <c r="BH21" i="69"/>
  <c r="BH6" i="69"/>
  <c r="R6" i="69" s="1"/>
  <c r="AO6" i="69" s="1"/>
  <c r="BH10" i="86"/>
  <c r="L10" i="86" s="1"/>
  <c r="AG10" i="86" s="1"/>
  <c r="BH6" i="86"/>
  <c r="L6" i="86" s="1"/>
  <c r="AG6" i="86" s="1"/>
  <c r="BM14" i="86"/>
  <c r="R14" i="86" s="1"/>
  <c r="BN14" i="86" s="1"/>
  <c r="AE25" i="86"/>
  <c r="AD25" i="86"/>
  <c r="AI25" i="69"/>
  <c r="BH11" i="69"/>
  <c r="R11" i="69" s="1"/>
  <c r="AO11" i="69" s="1"/>
  <c r="BH5" i="69"/>
  <c r="R5" i="69" s="1"/>
  <c r="AO5" i="69" s="1"/>
  <c r="BH11" i="86"/>
  <c r="L11" i="86" s="1"/>
  <c r="AG11" i="86" s="1"/>
  <c r="BM26" i="86"/>
  <c r="BR8" i="86"/>
  <c r="BR23" i="86"/>
  <c r="BM15" i="86"/>
  <c r="R15" i="86" s="1"/>
  <c r="BH24" i="86"/>
  <c r="BH16" i="86"/>
  <c r="L16" i="86" s="1"/>
  <c r="AG16" i="86" s="1"/>
  <c r="BQ10" i="86"/>
  <c r="M36" i="69"/>
  <c r="BC22" i="69"/>
  <c r="BJ18" i="69"/>
  <c r="Q18" i="69" s="1"/>
  <c r="AN18" i="69" s="1"/>
  <c r="BD27" i="69"/>
  <c r="AF25" i="86"/>
  <c r="BO5" i="86"/>
  <c r="AU23" i="86"/>
  <c r="V23" i="86" s="1"/>
  <c r="V28" i="86" s="1"/>
  <c r="S27" i="86"/>
  <c r="AR27" i="86" s="1"/>
  <c r="BO7" i="86"/>
  <c r="T27" i="69"/>
  <c r="AQ27" i="69" s="1"/>
  <c r="AG27" i="69"/>
  <c r="BI11" i="69"/>
  <c r="BK8" i="85"/>
  <c r="AE27" i="85"/>
  <c r="BM7" i="86"/>
  <c r="R7" i="86" s="1"/>
  <c r="BF11" i="85"/>
  <c r="L11" i="85" s="1"/>
  <c r="AG11" i="85" s="1"/>
  <c r="BR5" i="86"/>
  <c r="BQ19" i="86"/>
  <c r="BF5" i="85"/>
  <c r="L5" i="85" s="1"/>
  <c r="AG5" i="85" s="1"/>
  <c r="BF14" i="85"/>
  <c r="L14" i="85" s="1"/>
  <c r="AG14" i="85" s="1"/>
  <c r="BH23" i="86"/>
  <c r="BR6" i="86"/>
  <c r="BR17" i="86"/>
  <c r="BJ19" i="69"/>
  <c r="Q19" i="69" s="1"/>
  <c r="AN19" i="69" s="1"/>
  <c r="AI27" i="69"/>
  <c r="AH27" i="69"/>
  <c r="BF7" i="85"/>
  <c r="L7" i="85" s="1"/>
  <c r="AG7" i="85" s="1"/>
  <c r="BH10" i="69"/>
  <c r="R10" i="69" s="1"/>
  <c r="AO10" i="69" s="1"/>
  <c r="BH18" i="69"/>
  <c r="R18" i="69" s="1"/>
  <c r="AO18" i="69" s="1"/>
  <c r="BH20" i="69"/>
  <c r="R20" i="69" s="1"/>
  <c r="AO20" i="69" s="1"/>
  <c r="BH23" i="69"/>
  <c r="BJ26" i="69"/>
  <c r="BM12" i="86"/>
  <c r="BM6" i="86"/>
  <c r="R6" i="86" s="1"/>
  <c r="AQ6" i="86" s="1"/>
  <c r="BQ21" i="86"/>
  <c r="BR15" i="86"/>
  <c r="BR18" i="86"/>
  <c r="BF10" i="85"/>
  <c r="L10" i="85" s="1"/>
  <c r="AG10" i="85" s="1"/>
  <c r="BH16" i="69"/>
  <c r="R16" i="69" s="1"/>
  <c r="AO16" i="69" s="1"/>
  <c r="BR11" i="86"/>
  <c r="BQ12" i="86"/>
  <c r="AF25" i="69"/>
  <c r="AN27" i="86"/>
  <c r="BJ7" i="69"/>
  <c r="Q7" i="69" s="1"/>
  <c r="AN7" i="69" s="1"/>
  <c r="BR16" i="86"/>
  <c r="BK24" i="85"/>
  <c r="BF20" i="85"/>
  <c r="L20" i="85" s="1"/>
  <c r="AG20" i="85" s="1"/>
  <c r="BH12" i="69"/>
  <c r="BH9" i="69"/>
  <c r="R9" i="69" s="1"/>
  <c r="AO9" i="69" s="1"/>
  <c r="BM10" i="86"/>
  <c r="R10" i="86" s="1"/>
  <c r="BN10" i="86" s="1"/>
  <c r="BM11" i="86"/>
  <c r="R11" i="86" s="1"/>
  <c r="AQ11" i="86" s="1"/>
  <c r="BF22" i="85"/>
  <c r="BM9" i="86"/>
  <c r="R9" i="86" s="1"/>
  <c r="AQ9" i="86" s="1"/>
  <c r="BR10" i="86"/>
  <c r="BQ22" i="86"/>
  <c r="BQ18" i="86"/>
  <c r="BJ20" i="69"/>
  <c r="Q20" i="69" s="1"/>
  <c r="AN20" i="69" s="1"/>
  <c r="BJ21" i="69"/>
  <c r="BJ12" i="69"/>
  <c r="T32" i="69"/>
  <c r="BJ15" i="69"/>
  <c r="Q15" i="69" s="1"/>
  <c r="AN15" i="69" s="1"/>
  <c r="BJ14" i="69"/>
  <c r="Q14" i="69" s="1"/>
  <c r="AN14" i="69" s="1"/>
  <c r="BJ23" i="69"/>
  <c r="BJ5" i="69"/>
  <c r="Q5" i="69" s="1"/>
  <c r="BJ10" i="69"/>
  <c r="Q10" i="69" s="1"/>
  <c r="AN10" i="69" s="1"/>
  <c r="BJ9" i="69"/>
  <c r="Q9" i="69" s="1"/>
  <c r="AN9" i="69" s="1"/>
  <c r="AQ23" i="69"/>
  <c r="BJ6" i="69"/>
  <c r="Q6" i="69" s="1"/>
  <c r="AN6" i="69" s="1"/>
  <c r="BJ16" i="69"/>
  <c r="Q16" i="69" s="1"/>
  <c r="AN16" i="69" s="1"/>
  <c r="BJ8" i="69"/>
  <c r="BJ11" i="69"/>
  <c r="Q11" i="69" s="1"/>
  <c r="AN11" i="69" s="1"/>
  <c r="BR19" i="86"/>
  <c r="BQ11" i="86"/>
  <c r="T38" i="86"/>
  <c r="BQ15" i="86"/>
  <c r="BQ13" i="86"/>
  <c r="BR21" i="86"/>
  <c r="AS27" i="86"/>
  <c r="BR14" i="86"/>
  <c r="BR20" i="86"/>
  <c r="AU13" i="86"/>
  <c r="AS27" i="85"/>
  <c r="BO9" i="86"/>
  <c r="BO18" i="86"/>
  <c r="BO10" i="86"/>
  <c r="BO17" i="86"/>
  <c r="BO20" i="86"/>
  <c r="BO11" i="86"/>
  <c r="BI22" i="69"/>
  <c r="BI17" i="69"/>
  <c r="BQ8" i="86"/>
  <c r="BQ17" i="86"/>
  <c r="BM27" i="85"/>
  <c r="BI20" i="69"/>
  <c r="BI21" i="69"/>
  <c r="BI5" i="69"/>
  <c r="BQ23" i="86"/>
  <c r="BI7" i="69"/>
  <c r="BI15" i="69"/>
  <c r="BI26" i="69"/>
  <c r="BI6" i="69"/>
  <c r="BI8" i="69"/>
  <c r="BI10" i="69"/>
  <c r="S32" i="69"/>
  <c r="S27" i="69"/>
  <c r="BI27" i="69" s="1"/>
  <c r="BQ5" i="86"/>
  <c r="BI13" i="69"/>
  <c r="BI23" i="69"/>
  <c r="BI18" i="69"/>
  <c r="BI16" i="69"/>
  <c r="BI19" i="69"/>
  <c r="AR33" i="86"/>
  <c r="AS33" i="86"/>
  <c r="BE25" i="69"/>
  <c r="N34" i="69"/>
  <c r="BJ25" i="86"/>
  <c r="N36" i="86"/>
  <c r="BN23" i="86"/>
  <c r="R34" i="86"/>
  <c r="N36" i="69"/>
  <c r="BE27" i="69"/>
  <c r="P38" i="86"/>
  <c r="BL27" i="86"/>
  <c r="AG25" i="69"/>
  <c r="BO13" i="86"/>
  <c r="BH15" i="69"/>
  <c r="R15" i="69" s="1"/>
  <c r="AO15" i="69" s="1"/>
  <c r="BM5" i="86"/>
  <c r="R5" i="86" s="1"/>
  <c r="AQ5" i="86" s="1"/>
  <c r="AK25" i="69"/>
  <c r="AH25" i="69"/>
  <c r="BQ14" i="86"/>
  <c r="BQ9" i="86"/>
  <c r="AE27" i="86"/>
  <c r="BQ7" i="86"/>
  <c r="G38" i="86"/>
  <c r="BF12" i="85"/>
  <c r="BF24" i="85"/>
  <c r="BH8" i="69"/>
  <c r="BC25" i="86"/>
  <c r="G36" i="86"/>
  <c r="AB25" i="86"/>
  <c r="AC25" i="86"/>
  <c r="H36" i="86"/>
  <c r="BD25" i="86"/>
  <c r="BJ27" i="86"/>
  <c r="N38" i="86"/>
  <c r="BF25" i="86"/>
  <c r="J36" i="86"/>
  <c r="AJ25" i="69"/>
  <c r="BR22" i="86"/>
  <c r="BQ6" i="86"/>
  <c r="BH14" i="69"/>
  <c r="R14" i="69" s="1"/>
  <c r="AO14" i="69" s="1"/>
  <c r="BM20" i="86"/>
  <c r="R20" i="86" s="1"/>
  <c r="BD25" i="69"/>
  <c r="AF27" i="86"/>
  <c r="AN25" i="86"/>
  <c r="BQ20" i="86"/>
  <c r="AK27" i="69"/>
  <c r="AC27" i="86"/>
  <c r="M34" i="85"/>
  <c r="BH7" i="69"/>
  <c r="R7" i="69" s="1"/>
  <c r="AO7" i="69" s="1"/>
  <c r="AM25" i="86"/>
  <c r="BM8" i="86"/>
  <c r="BF9" i="85"/>
  <c r="L9" i="85" s="1"/>
  <c r="AG9" i="85" s="1"/>
  <c r="G36" i="69"/>
  <c r="Z27" i="69"/>
  <c r="BF25" i="69"/>
  <c r="AL25" i="69"/>
  <c r="O34" i="69"/>
  <c r="AY25" i="69"/>
  <c r="AA25" i="69"/>
  <c r="H34" i="69"/>
  <c r="AA27" i="69"/>
  <c r="H36" i="69"/>
  <c r="O36" i="69"/>
  <c r="BF27" i="69"/>
  <c r="AL27" i="69"/>
  <c r="AM27" i="69"/>
  <c r="AW25" i="69"/>
  <c r="F34" i="69"/>
  <c r="Y25" i="69"/>
  <c r="AX25" i="69"/>
  <c r="G34" i="69"/>
  <c r="Z25" i="69"/>
  <c r="K34" i="69"/>
  <c r="BB25" i="69"/>
  <c r="AD27" i="69"/>
  <c r="AD25" i="85"/>
  <c r="O34" i="85"/>
  <c r="I36" i="85"/>
  <c r="I34" i="85"/>
  <c r="BI27" i="85"/>
  <c r="O36" i="85"/>
  <c r="F36" i="69"/>
  <c r="Y27" i="69"/>
  <c r="AO34" i="86"/>
  <c r="AN35" i="86"/>
  <c r="AQ34" i="86"/>
  <c r="AD27" i="85"/>
  <c r="AB27" i="69"/>
  <c r="AF27" i="69"/>
  <c r="BF18" i="85"/>
  <c r="L18" i="85" s="1"/>
  <c r="AG18" i="85" s="1"/>
  <c r="BF6" i="85"/>
  <c r="L6" i="85" s="1"/>
  <c r="AG6" i="85" s="1"/>
  <c r="BF16" i="85"/>
  <c r="L16" i="85" s="1"/>
  <c r="AG16" i="85" s="1"/>
  <c r="BF13" i="85"/>
  <c r="AF27" i="85"/>
  <c r="BF17" i="85"/>
  <c r="BK26" i="85"/>
  <c r="BK23" i="85"/>
  <c r="AS33" i="85"/>
  <c r="AR33" i="85"/>
  <c r="AR31" i="85"/>
  <c r="AS31" i="85"/>
  <c r="AS34" i="85"/>
  <c r="AR34" i="85"/>
  <c r="AS32" i="85"/>
  <c r="AR32" i="85"/>
  <c r="BK21" i="85"/>
  <c r="AL25" i="85"/>
  <c r="BK13" i="85"/>
  <c r="P36" i="85"/>
  <c r="BG27" i="85"/>
  <c r="BK20" i="85"/>
  <c r="S20" i="85" s="1"/>
  <c r="AR20" i="85" s="1"/>
  <c r="BK12" i="85"/>
  <c r="BK17" i="85"/>
  <c r="BK19" i="85"/>
  <c r="S19" i="85" s="1"/>
  <c r="AR19" i="85" s="1"/>
  <c r="BE25" i="85"/>
  <c r="BF21" i="85"/>
  <c r="BK5" i="85"/>
  <c r="S5" i="85" s="1"/>
  <c r="AR5" i="85" s="1"/>
  <c r="BK15" i="85"/>
  <c r="S15" i="85" s="1"/>
  <c r="AR15" i="85" s="1"/>
  <c r="AL27" i="85"/>
  <c r="K34" i="85"/>
  <c r="M36" i="85"/>
  <c r="BK16" i="85"/>
  <c r="S16" i="85" s="1"/>
  <c r="AR16" i="85" s="1"/>
  <c r="BK10" i="85"/>
  <c r="S10" i="85" s="1"/>
  <c r="AR10" i="85" s="1"/>
  <c r="BK11" i="85"/>
  <c r="S11" i="85" s="1"/>
  <c r="AR11" i="85" s="1"/>
  <c r="AQ27" i="85"/>
  <c r="AO27" i="85"/>
  <c r="BK18" i="85"/>
  <c r="S18" i="85" s="1"/>
  <c r="AR18" i="85" s="1"/>
  <c r="BK14" i="85"/>
  <c r="S14" i="85" s="1"/>
  <c r="AR14" i="85" s="1"/>
  <c r="BK7" i="85"/>
  <c r="S7" i="85" s="1"/>
  <c r="AR7" i="85" s="1"/>
  <c r="Q23" i="86"/>
  <c r="R28" i="86"/>
  <c r="S32" i="85"/>
  <c r="BK6" i="85"/>
  <c r="S6" i="85" s="1"/>
  <c r="AR6" i="85" s="1"/>
  <c r="BK9" i="85"/>
  <c r="S9" i="85" s="1"/>
  <c r="BK22" i="85"/>
  <c r="F36" i="85"/>
  <c r="AA27" i="85"/>
  <c r="AM27" i="85"/>
  <c r="N36" i="85"/>
  <c r="AN27" i="85"/>
  <c r="BH27" i="85"/>
  <c r="AA25" i="85"/>
  <c r="AZ25" i="85"/>
  <c r="F34" i="85"/>
  <c r="AM25" i="85"/>
  <c r="BH25" i="85"/>
  <c r="BK25" i="85" s="1"/>
  <c r="N34" i="85"/>
  <c r="AN25" i="85"/>
  <c r="AC25" i="85"/>
  <c r="G34" i="85"/>
  <c r="BA25" i="85"/>
  <c r="AB25" i="85"/>
  <c r="G36" i="85"/>
  <c r="AB27" i="85"/>
  <c r="AC27" i="85"/>
  <c r="AO34" i="85"/>
  <c r="AN35" i="85"/>
  <c r="AQ35" i="85" s="1"/>
  <c r="AP21" i="85"/>
  <c r="Q22" i="85"/>
  <c r="AP22" i="85" s="1"/>
  <c r="Q35" i="85"/>
  <c r="Q27" i="85"/>
  <c r="Q36" i="85" s="1"/>
  <c r="AM32" i="69"/>
  <c r="AL33" i="69"/>
  <c r="AO32" i="69"/>
  <c r="AQ31" i="69"/>
  <c r="AP31" i="69"/>
  <c r="AP12" i="85"/>
  <c r="Q13" i="85"/>
  <c r="AP13" i="85" s="1"/>
  <c r="U15" i="86" l="1"/>
  <c r="AT15" i="86" s="1"/>
  <c r="U21" i="86"/>
  <c r="AT21" i="86" s="1"/>
  <c r="U7" i="86"/>
  <c r="AT7" i="86" s="1"/>
  <c r="U19" i="86"/>
  <c r="AT19" i="86" s="1"/>
  <c r="U16" i="86"/>
  <c r="AT16" i="86" s="1"/>
  <c r="U9" i="86"/>
  <c r="AT9" i="86" s="1"/>
  <c r="U17" i="86"/>
  <c r="AT17" i="86" s="1"/>
  <c r="U13" i="86"/>
  <c r="AT13" i="86" s="1"/>
  <c r="U18" i="86"/>
  <c r="AT18" i="86" s="1"/>
  <c r="U10" i="86"/>
  <c r="AT10" i="86" s="1"/>
  <c r="U20" i="86"/>
  <c r="AT20" i="86" s="1"/>
  <c r="U11" i="86"/>
  <c r="AT11" i="86" s="1"/>
  <c r="U12" i="86"/>
  <c r="AT12" i="86" s="1"/>
  <c r="BC25" i="69"/>
  <c r="L21" i="86"/>
  <c r="AG21" i="86" s="1"/>
  <c r="L12" i="69"/>
  <c r="AE12" i="69" s="1"/>
  <c r="BM25" i="86"/>
  <c r="BN11" i="86"/>
  <c r="V21" i="86"/>
  <c r="S38" i="86"/>
  <c r="L17" i="69"/>
  <c r="AE17" i="69" s="1"/>
  <c r="BO27" i="86"/>
  <c r="BN18" i="86"/>
  <c r="AQ18" i="86"/>
  <c r="BN5" i="86"/>
  <c r="L26" i="69"/>
  <c r="L27" i="69" s="1"/>
  <c r="L8" i="69"/>
  <c r="AE8" i="69" s="1"/>
  <c r="BJ27" i="69"/>
  <c r="L21" i="69"/>
  <c r="T36" i="69"/>
  <c r="L24" i="69"/>
  <c r="AE24" i="69" s="1"/>
  <c r="AQ19" i="86"/>
  <c r="BH27" i="69"/>
  <c r="BN6" i="86"/>
  <c r="R21" i="86"/>
  <c r="AQ21" i="86" s="1"/>
  <c r="AQ14" i="86"/>
  <c r="L8" i="86"/>
  <c r="AG8" i="86" s="1"/>
  <c r="L26" i="86"/>
  <c r="L27" i="86" s="1"/>
  <c r="BH25" i="86"/>
  <c r="BN9" i="86"/>
  <c r="BN16" i="86"/>
  <c r="V19" i="86"/>
  <c r="AQ10" i="86"/>
  <c r="V5" i="86"/>
  <c r="V22" i="86"/>
  <c r="L24" i="86"/>
  <c r="L35" i="86" s="1"/>
  <c r="R21" i="69"/>
  <c r="AO21" i="69" s="1"/>
  <c r="L17" i="86"/>
  <c r="AG17" i="86" s="1"/>
  <c r="V14" i="86"/>
  <c r="R8" i="86"/>
  <c r="BN8" i="86" s="1"/>
  <c r="L17" i="85"/>
  <c r="AG17" i="85" s="1"/>
  <c r="R26" i="86"/>
  <c r="R37" i="86" s="1"/>
  <c r="L12" i="86"/>
  <c r="AG12" i="86" s="1"/>
  <c r="R17" i="86"/>
  <c r="AQ17" i="86" s="1"/>
  <c r="R12" i="69"/>
  <c r="AO12" i="69" s="1"/>
  <c r="V6" i="86"/>
  <c r="V8" i="86"/>
  <c r="BN7" i="86"/>
  <c r="L12" i="85"/>
  <c r="AG12" i="85" s="1"/>
  <c r="U22" i="86"/>
  <c r="AT22" i="86" s="1"/>
  <c r="V16" i="86"/>
  <c r="V18" i="86"/>
  <c r="AQ7" i="86"/>
  <c r="R12" i="86"/>
  <c r="BN12" i="86" s="1"/>
  <c r="V10" i="86"/>
  <c r="Q17" i="69"/>
  <c r="AN17" i="69" s="1"/>
  <c r="V12" i="86"/>
  <c r="Q21" i="69"/>
  <c r="AN21" i="69" s="1"/>
  <c r="V11" i="86"/>
  <c r="Q8" i="69"/>
  <c r="AN8" i="69" s="1"/>
  <c r="BM27" i="86"/>
  <c r="Q26" i="69"/>
  <c r="Q35" i="69" s="1"/>
  <c r="AN5" i="69"/>
  <c r="Q12" i="69"/>
  <c r="AN12" i="69" s="1"/>
  <c r="V13" i="86"/>
  <c r="V15" i="86"/>
  <c r="U5" i="86"/>
  <c r="AT5" i="86" s="1"/>
  <c r="U8" i="86"/>
  <c r="AT8" i="86" s="1"/>
  <c r="V7" i="86"/>
  <c r="V17" i="86"/>
  <c r="U14" i="86"/>
  <c r="AT14" i="86" s="1"/>
  <c r="V20" i="86"/>
  <c r="U6" i="86"/>
  <c r="AT6" i="86" s="1"/>
  <c r="S36" i="69"/>
  <c r="AP27" i="69"/>
  <c r="V9" i="86"/>
  <c r="BN20" i="86"/>
  <c r="AQ20" i="86"/>
  <c r="AQ15" i="86"/>
  <c r="BN15" i="86"/>
  <c r="R26" i="69"/>
  <c r="R17" i="69"/>
  <c r="L26" i="85"/>
  <c r="L35" i="85" s="1"/>
  <c r="BH25" i="69"/>
  <c r="R8" i="69"/>
  <c r="AO8" i="69" s="1"/>
  <c r="L8" i="85"/>
  <c r="AG8" i="85" s="1"/>
  <c r="L24" i="85"/>
  <c r="L33" i="85" s="1"/>
  <c r="BK27" i="85"/>
  <c r="AR34" i="86"/>
  <c r="AS34" i="86"/>
  <c r="AO35" i="86"/>
  <c r="AQ35" i="86"/>
  <c r="AN36" i="86"/>
  <c r="L21" i="85"/>
  <c r="AG21" i="85" s="1"/>
  <c r="AS35" i="85"/>
  <c r="AR35" i="85"/>
  <c r="AR9" i="85"/>
  <c r="S12" i="85"/>
  <c r="AR12" i="85" s="1"/>
  <c r="Q7" i="86"/>
  <c r="AP7" i="86" s="1"/>
  <c r="Q10" i="86"/>
  <c r="AP10" i="86" s="1"/>
  <c r="Q19" i="86"/>
  <c r="AP19" i="86" s="1"/>
  <c r="Q15" i="86"/>
  <c r="AP15" i="86" s="1"/>
  <c r="Q5" i="86"/>
  <c r="Q6" i="86"/>
  <c r="AP6" i="86" s="1"/>
  <c r="Q14" i="86"/>
  <c r="AP14" i="86" s="1"/>
  <c r="Q16" i="86"/>
  <c r="Q9" i="86"/>
  <c r="Q34" i="86"/>
  <c r="Q20" i="86"/>
  <c r="Q11" i="86"/>
  <c r="AP11" i="86" s="1"/>
  <c r="Q18" i="86"/>
  <c r="AP18" i="86" s="1"/>
  <c r="S8" i="85"/>
  <c r="S21" i="85"/>
  <c r="AR21" i="85" s="1"/>
  <c r="S17" i="85"/>
  <c r="AR17" i="85" s="1"/>
  <c r="S26" i="85"/>
  <c r="S35" i="85" s="1"/>
  <c r="AN36" i="85"/>
  <c r="AQ36" i="85" s="1"/>
  <c r="AO35" i="85"/>
  <c r="AM33" i="69"/>
  <c r="AO33" i="69"/>
  <c r="AL34" i="69"/>
  <c r="AQ32" i="69"/>
  <c r="AP32" i="69"/>
  <c r="AE26" i="69" l="1"/>
  <c r="L22" i="69"/>
  <c r="AE22" i="69" s="1"/>
  <c r="L25" i="69"/>
  <c r="AE25" i="69" s="1"/>
  <c r="L13" i="69"/>
  <c r="AE13" i="69" s="1"/>
  <c r="AE21" i="69"/>
  <c r="AQ26" i="86"/>
  <c r="R27" i="86"/>
  <c r="AQ27" i="86" s="1"/>
  <c r="L33" i="69"/>
  <c r="R13" i="86"/>
  <c r="BN13" i="86" s="1"/>
  <c r="AG24" i="86"/>
  <c r="L35" i="69"/>
  <c r="AQ8" i="86"/>
  <c r="Q27" i="69"/>
  <c r="Q36" i="69" s="1"/>
  <c r="L22" i="86"/>
  <c r="AG22" i="86" s="1"/>
  <c r="L27" i="85"/>
  <c r="AG27" i="85" s="1"/>
  <c r="BN21" i="86"/>
  <c r="L37" i="86"/>
  <c r="AQ12" i="86"/>
  <c r="L25" i="86"/>
  <c r="AG25" i="86" s="1"/>
  <c r="R22" i="86"/>
  <c r="BN22" i="86" s="1"/>
  <c r="BN17" i="86"/>
  <c r="L13" i="86"/>
  <c r="AG13" i="86" s="1"/>
  <c r="AG26" i="86"/>
  <c r="L13" i="85"/>
  <c r="AG13" i="85" s="1"/>
  <c r="Q22" i="69"/>
  <c r="AN22" i="69" s="1"/>
  <c r="AG24" i="85"/>
  <c r="L25" i="85"/>
  <c r="AG25" i="85" s="1"/>
  <c r="AG26" i="85"/>
  <c r="Q13" i="69"/>
  <c r="AN13" i="69" s="1"/>
  <c r="AO26" i="69"/>
  <c r="R27" i="69"/>
  <c r="R35" i="69"/>
  <c r="AO17" i="69"/>
  <c r="R22" i="69"/>
  <c r="AO22" i="69" s="1"/>
  <c r="R13" i="69"/>
  <c r="AO13" i="69" s="1"/>
  <c r="AN37" i="86"/>
  <c r="AO36" i="86"/>
  <c r="AQ36" i="86"/>
  <c r="AR35" i="86"/>
  <c r="AS35" i="86"/>
  <c r="L22" i="85"/>
  <c r="AG22" i="85" s="1"/>
  <c r="AS36" i="85"/>
  <c r="AR36" i="85"/>
  <c r="Q12" i="86"/>
  <c r="AP9" i="86"/>
  <c r="Q8" i="86"/>
  <c r="AP8" i="86" s="1"/>
  <c r="AP5" i="86"/>
  <c r="Q26" i="86"/>
  <c r="AP16" i="86"/>
  <c r="Q17" i="86"/>
  <c r="AP17" i="86" s="1"/>
  <c r="Q21" i="86"/>
  <c r="AP20" i="86"/>
  <c r="S27" i="85"/>
  <c r="AR27" i="85" s="1"/>
  <c r="AR8" i="85"/>
  <c r="S13" i="85"/>
  <c r="AR13" i="85" s="1"/>
  <c r="S22" i="85"/>
  <c r="AR22" i="85" s="1"/>
  <c r="AR26" i="85"/>
  <c r="AN37" i="85"/>
  <c r="AQ37" i="85" s="1"/>
  <c r="AO36" i="85"/>
  <c r="AE27" i="69"/>
  <c r="L36" i="69"/>
  <c r="AG27" i="86"/>
  <c r="L38" i="86"/>
  <c r="AP33" i="69"/>
  <c r="AQ33" i="69"/>
  <c r="AL35" i="69"/>
  <c r="AO34" i="69"/>
  <c r="AM34" i="69"/>
  <c r="L34" i="69" l="1"/>
  <c r="R38" i="86"/>
  <c r="AQ13" i="86"/>
  <c r="L34" i="85"/>
  <c r="AQ22" i="86"/>
  <c r="L36" i="85"/>
  <c r="L36" i="86"/>
  <c r="AO27" i="69"/>
  <c r="R36" i="69"/>
  <c r="AR36" i="86"/>
  <c r="AS36" i="86"/>
  <c r="AQ37" i="86"/>
  <c r="AN38" i="86"/>
  <c r="AO37" i="86"/>
  <c r="S36" i="85"/>
  <c r="AS37" i="85"/>
  <c r="AR37" i="85"/>
  <c r="Q27" i="86"/>
  <c r="Q38" i="86" s="1"/>
  <c r="Q37" i="86"/>
  <c r="AP12" i="86"/>
  <c r="Q13" i="86"/>
  <c r="AP13" i="86" s="1"/>
  <c r="AP21" i="86"/>
  <c r="Q22" i="86"/>
  <c r="AP22" i="86" s="1"/>
  <c r="AO37" i="85"/>
  <c r="AL36" i="69"/>
  <c r="AM35" i="69"/>
  <c r="AO35" i="69"/>
  <c r="AQ34" i="69"/>
  <c r="AP34" i="69"/>
  <c r="AR37" i="86" l="1"/>
  <c r="AS37" i="86"/>
  <c r="AN39" i="86"/>
  <c r="AO38" i="86"/>
  <c r="AQ38" i="86"/>
  <c r="AP35" i="69"/>
  <c r="AQ35" i="69"/>
  <c r="AO36" i="69"/>
  <c r="AL37" i="69"/>
  <c r="AM36" i="69"/>
  <c r="AO39" i="86" l="1"/>
  <c r="AQ39" i="86"/>
  <c r="AS38" i="86"/>
  <c r="AR38" i="86"/>
  <c r="AP36" i="69"/>
  <c r="AQ36" i="69"/>
  <c r="AM37" i="69"/>
  <c r="AO37" i="69"/>
  <c r="AR39" i="86" l="1"/>
  <c r="AS39" i="86"/>
  <c r="AP37" i="69"/>
  <c r="AQ37" i="69"/>
</calcChain>
</file>

<file path=xl/sharedStrings.xml><?xml version="1.0" encoding="utf-8"?>
<sst xmlns="http://schemas.openxmlformats.org/spreadsheetml/2006/main" count="792" uniqueCount="117">
  <si>
    <t>อัตราขยายตัว</t>
  </si>
  <si>
    <t>สัดส่วน</t>
  </si>
  <si>
    <t>มูลค่า : ล้านบาท</t>
  </si>
  <si>
    <t>หน่วย : ร้อยละ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</si>
  <si>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</si>
  <si>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</si>
  <si>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</si>
  <si>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</si>
  <si>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</si>
  <si>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</si>
  <si>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</si>
  <si>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</si>
  <si>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</si>
  <si>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</si>
  <si>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</si>
  <si>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</si>
  <si>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มค-ธค</t>
  </si>
  <si>
    <t>ส่งออก</t>
  </si>
  <si>
    <t>นำเข้า</t>
  </si>
  <si>
    <t>การส่งออก</t>
  </si>
  <si>
    <t>การนำเข้า</t>
  </si>
  <si>
    <t>ดุลการค้า</t>
  </si>
  <si>
    <t>ร้อยละ</t>
  </si>
  <si>
    <t>มูลค่า : ล้านเหรียญสหรัฐ</t>
  </si>
  <si>
    <t>มค 43</t>
  </si>
  <si>
    <t>มค 44</t>
  </si>
  <si>
    <t>Q3</t>
  </si>
  <si>
    <t>มค 45</t>
  </si>
  <si>
    <t>x</t>
  </si>
  <si>
    <t>m</t>
  </si>
  <si>
    <t>bl</t>
  </si>
  <si>
    <t>Q1</t>
  </si>
  <si>
    <t>Q2</t>
  </si>
  <si>
    <t>Q4</t>
  </si>
  <si>
    <t>H1</t>
  </si>
  <si>
    <t>H2</t>
  </si>
  <si>
    <t>46 ac</t>
  </si>
  <si>
    <t>มค 46</t>
  </si>
  <si>
    <t>มูลค่าการส่งออก</t>
  </si>
  <si>
    <t>มค-ตค</t>
  </si>
  <si>
    <t>ล้านเหรียญสหรัฐฯ</t>
  </si>
  <si>
    <t>มค 47</t>
  </si>
  <si>
    <t>มูลค่า</t>
  </si>
  <si>
    <t>มค-พย</t>
  </si>
  <si>
    <t>มค 48</t>
  </si>
  <si>
    <t>export</t>
  </si>
  <si>
    <t>import</t>
  </si>
  <si>
    <t>trade balance</t>
  </si>
  <si>
    <t>มค-กย</t>
  </si>
  <si>
    <t>มค-กพ</t>
  </si>
  <si>
    <t>มค-เมย</t>
  </si>
  <si>
    <t>มค-พค</t>
  </si>
  <si>
    <t>มค-กค</t>
  </si>
  <si>
    <t>มค-สค</t>
  </si>
  <si>
    <t>A 47-49</t>
  </si>
  <si>
    <t>2550 T</t>
  </si>
  <si>
    <t>มค 50</t>
  </si>
  <si>
    <t>มค 49</t>
  </si>
  <si>
    <t>เทียบกับเดือนเดียวกันของปีก่อน</t>
  </si>
  <si>
    <t>เฉลี่ย 3 เดือนย้อนหลัง</t>
  </si>
  <si>
    <t>2551 T</t>
  </si>
  <si>
    <t>2551 T*</t>
  </si>
  <si>
    <t>มค 51</t>
  </si>
  <si>
    <t>2551 T**</t>
  </si>
  <si>
    <t>2551 T***</t>
  </si>
  <si>
    <t>มค 52</t>
  </si>
  <si>
    <t>มค 53</t>
  </si>
  <si>
    <t>ความแตกต่าง</t>
  </si>
  <si>
    <t>เฉลี่ย 6 เดือนย้อนหลัง</t>
  </si>
  <si>
    <t>เฉลี่ย</t>
  </si>
  <si>
    <t>เฉลี่ยส่งออก : ล้านเหรียญสหรัฐฯ/เดือน</t>
  </si>
  <si>
    <t>A 51-53</t>
  </si>
  <si>
    <t>2554 F</t>
  </si>
  <si>
    <t>ประมาณการตัวเลขการส่งออก ปี 2554</t>
  </si>
  <si>
    <t xml:space="preserve">              ปี 2554 * เป็นตัวเลขประมาณการ</t>
  </si>
  <si>
    <t>หมายเหตุ : ปี 2553  เป็นตัวเลขเบื้องต้น</t>
  </si>
  <si>
    <t>2554 F2</t>
  </si>
  <si>
    <t>X</t>
  </si>
  <si>
    <t>M</t>
  </si>
  <si>
    <t>TB</t>
  </si>
  <si>
    <t>มค 54</t>
  </si>
  <si>
    <t>ประมาณ 54</t>
  </si>
  <si>
    <t>%</t>
  </si>
  <si>
    <t>Value</t>
  </si>
  <si>
    <t xml:space="preserve"> </t>
  </si>
  <si>
    <t>10 เดือนแรก 54</t>
  </si>
  <si>
    <t>2 เดือนหลัง 54</t>
  </si>
  <si>
    <t>_</t>
  </si>
  <si>
    <t>พย-ธค</t>
  </si>
  <si>
    <t>ประมาณการตัวเลขการส่งออก ปี 2554 - 2555</t>
  </si>
  <si>
    <t>อัตราการขยายตัว</t>
  </si>
  <si>
    <t>2555F1</t>
  </si>
  <si>
    <t>2555F2</t>
  </si>
  <si>
    <t>A 52-54</t>
  </si>
  <si>
    <t>Average 52-54</t>
  </si>
  <si>
    <t>Total</t>
  </si>
  <si>
    <t>กย-ธค</t>
  </si>
  <si>
    <t>8 เดือนแรก 54</t>
  </si>
  <si>
    <t>4 เดือนหลัง 54</t>
  </si>
  <si>
    <t>2552 T*</t>
  </si>
  <si>
    <t>2553 T**</t>
  </si>
  <si>
    <t>2554 T***</t>
  </si>
  <si>
    <t>Growth (%)</t>
  </si>
  <si>
    <t>2554 F3</t>
  </si>
  <si>
    <t>2554 F1</t>
  </si>
  <si>
    <t>หมายเหตุ : ปี 2554 เดือน ม.ค.-ค.ค. เป็นตัวเลขส่งออกจริง</t>
  </si>
  <si>
    <t xml:space="preserve">              ปี 2554 เดือน พ.ย.-ธ.ค.* เป็นตัวเลขประมาณการ</t>
  </si>
  <si>
    <t>11 เดือนแรก 54</t>
  </si>
  <si>
    <t>1 เดือนหลัง 54</t>
  </si>
  <si>
    <t xml:space="preserve">  </t>
  </si>
  <si>
    <t xml:space="preserve">   </t>
  </si>
  <si>
    <t>ประมาณการตัวเลขการส่งออก ปี 2555</t>
  </si>
  <si>
    <t>2555 F</t>
  </si>
  <si>
    <t>2555 F2</t>
  </si>
  <si>
    <t xml:space="preserve">              ปี 2555 * เป็นตัวเลขประมาณการ</t>
  </si>
  <si>
    <t>สค.</t>
  </si>
  <si>
    <t>หมายเหตุ : ปี 2563-2564 เป็นตัวเลขเบื้องต้น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</si>
</sst>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87" formatCode="_(* #,##0.00_);_(* \(#,##0.00\);_(* &quot;-&quot;??_);_(@_)"/>
    <numFmt numFmtId="188" formatCode="#,##0.0"/>
    <numFmt numFmtId="191" formatCode="_(* #,##0_);_(* \(#,##0\);_(* &quot;-&quot;??_);_(@_)"/>
    <numFmt numFmtId="192" formatCode="0.00_ ;[Red]\-0.00\ "/>
    <numFmt numFmtId="193" formatCode="0.0_ ;[Red]\-0.0\ "/>
    <numFmt numFmtId="194" formatCode="0_ ;[Red]\-0\ "/>
    <numFmt numFmtId="195" formatCode="#,##0_ ;[Red]\-#,##0\ "/>
    <numFmt numFmtId="196" formatCode="#,##0.000"/>
    <numFmt numFmtId="197" formatCode="#,##0.0_ ;[Red]\-#,##0.0\ "/>
    <numFmt numFmtId="198" formatCode="#,##0.00_ ;[Red]\-#,##0.00\ "/>
    <numFmt numFmtId="199" formatCode="_(* #,##0.000_);_(* \(#,##0.000\);_(* &quot;-&quot;??_);_(@_)"/>
  </numFmts>
  <fonts count="45" x14ac:knownFonts="1">
    <font>
      <sz val="14"/>
      <name val="AngsanaUPC"/>
    </font>
    <font>
      <b/>
      <sz val="14"/>
      <name val="AngsanaUPC"/>
      <family val="1"/>
    </font>
    <font>
      <sz val="14"/>
      <name val="AngsanaUPC"/>
      <family val="1"/>
      <charset val="222"/>
    </font>
    <font>
      <b/>
      <sz val="16"/>
      <name val="DilleniaUPC"/>
      <family val="1"/>
      <charset val="222"/>
    </font>
    <font>
      <sz val="12"/>
      <name val="DilleniaUPC"/>
      <family val="1"/>
    </font>
    <font>
      <b/>
      <sz val="12"/>
      <name val="DilleniaUPC"/>
      <family val="1"/>
      <charset val="222"/>
    </font>
    <font>
      <b/>
      <sz val="12"/>
      <name val="DilleniaUPC"/>
      <family val="1"/>
    </font>
    <font>
      <b/>
      <sz val="14"/>
      <name val="DilleniaUPC"/>
      <family val="1"/>
    </font>
    <font>
      <b/>
      <sz val="18"/>
      <name val="AngsanaUPC"/>
      <family val="1"/>
    </font>
    <font>
      <sz val="12"/>
      <name val="AngsanaUPC"/>
      <family val="1"/>
      <charset val="222"/>
    </font>
    <font>
      <sz val="12"/>
      <name val="DilleniaUPC"/>
      <family val="1"/>
      <charset val="222"/>
    </font>
    <font>
      <b/>
      <sz val="12"/>
      <name val="DilleniaUPC"/>
      <family val="1"/>
      <charset val="222"/>
    </font>
    <font>
      <b/>
      <sz val="14"/>
      <name val="DilleniaUPC"/>
      <family val="1"/>
      <charset val="222"/>
    </font>
    <font>
      <sz val="11"/>
      <name val="AngsanaUPC"/>
      <family val="1"/>
      <charset val="222"/>
    </font>
    <font>
      <b/>
      <sz val="11"/>
      <name val="DilleniaUPC"/>
      <family val="1"/>
    </font>
    <font>
      <b/>
      <sz val="13"/>
      <name val="DilleniaUPC"/>
      <family val="1"/>
    </font>
    <font>
      <sz val="13"/>
      <name val="AngsanaUPC"/>
      <family val="1"/>
      <charset val="222"/>
    </font>
    <font>
      <b/>
      <sz val="14"/>
      <name val="AngsanaUPC"/>
      <family val="1"/>
      <charset val="222"/>
    </font>
    <font>
      <sz val="14"/>
      <name val="AngsanaUPC"/>
      <family val="1"/>
      <charset val="222"/>
    </font>
    <font>
      <sz val="8"/>
      <name val="AngsanaUPC"/>
      <family val="1"/>
      <charset val="222"/>
    </font>
    <font>
      <sz val="14"/>
      <name val="AngsanaUPC"/>
      <family val="1"/>
      <charset val="222"/>
    </font>
    <font>
      <b/>
      <sz val="12"/>
      <name val="AngsanaUPC"/>
      <family val="1"/>
    </font>
    <font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  <charset val="222"/>
    </font>
    <font>
      <b/>
      <sz val="12"/>
      <color rgb="FFFF0000"/>
      <name val="DilleniaUPC"/>
      <family val="1"/>
      <charset val="222"/>
    </font>
    <font>
      <sz val="12"/>
      <color theme="0"/>
      <name val="DilleniaUPC"/>
      <family val="1"/>
      <charset val="222"/>
    </font>
    <font>
      <b/>
      <sz val="12"/>
      <color theme="0"/>
      <name val="DilleniaUPC"/>
      <family val="1"/>
      <charset val="222"/>
    </font>
    <font>
      <sz val="12"/>
      <color rgb="FFFF0000"/>
      <name val="DilleniaUPC"/>
      <family val="1"/>
    </font>
    <font>
      <b/>
      <sz val="12"/>
      <color rgb="FFFF0000"/>
      <name val="DilleniaUPC"/>
      <family val="1"/>
    </font>
    <font>
      <b/>
      <sz val="14"/>
      <color rgb="FFFF0000"/>
      <name val="DilleniaUPC"/>
      <family val="1"/>
    </font>
    <font>
      <sz val="12"/>
      <color rgb="FFFF0000"/>
      <name val="DilleniaUPC"/>
      <family val="1"/>
      <charset val="222"/>
    </font>
    <font>
      <b/>
      <sz val="12"/>
      <color rgb="FF00B050"/>
      <name val="DilleniaUPC"/>
      <family val="1"/>
      <charset val="222"/>
    </font>
    <font>
      <sz val="14"/>
      <name val="DilleniaUPC"/>
      <family val="1"/>
    </font>
    <font>
      <sz val="12"/>
      <color rgb="FF000000"/>
      <name val="DilleniaUPC"/>
      <family val="1"/>
    </font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2"/>
      <color rgb="FF000000"/>
      <name val="TH SarabunPSK"/>
      <family val="2"/>
    </font>
    <font>
      <sz val="13"/>
      <name val="AngsanaUPC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</borders>
  <cellStyleXfs count="7">
    <xf numFmtId="0" fontId="0" fillId="0" borderId="0"/>
    <xf numFmtId="187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" fillId="0" borderId="0"/>
    <xf numFmtId="0" fontId="20" fillId="0" borderId="0"/>
    <xf numFmtId="0" fontId="35" fillId="0" borderId="0"/>
    <xf numFmtId="0" fontId="33" fillId="0" borderId="0"/>
  </cellStyleXfs>
  <cellXfs count="449">
    <xf numFmtId="0" fontId="0" fillId="0" borderId="0" xfId="0"/>
    <xf numFmtId="0" fontId="3" fillId="0" borderId="0" xfId="0" applyFont="1"/>
    <xf numFmtId="0" fontId="0" fillId="0" borderId="0" xfId="0" applyAlignment="1">
      <alignment horizontal="centerContinuous"/>
    </xf>
    <xf numFmtId="0" fontId="0" fillId="0" borderId="0" xfId="0" applyBorder="1"/>
    <xf numFmtId="0" fontId="6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3" fontId="0" fillId="0" borderId="0" xfId="0" applyNumberFormat="1"/>
    <xf numFmtId="2" fontId="4" fillId="0" borderId="0" xfId="0" applyNumberFormat="1" applyFont="1" applyBorder="1"/>
    <xf numFmtId="0" fontId="10" fillId="0" borderId="0" xfId="0" applyFont="1"/>
    <xf numFmtId="188" fontId="10" fillId="0" borderId="0" xfId="0" applyNumberFormat="1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6" fillId="0" borderId="0" xfId="0" applyFont="1" applyAlignment="1">
      <alignment horizontal="centerContinuous"/>
    </xf>
    <xf numFmtId="0" fontId="16" fillId="0" borderId="0" xfId="0" applyFont="1"/>
    <xf numFmtId="0" fontId="15" fillId="0" borderId="0" xfId="0" applyFont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 vertical="top"/>
    </xf>
    <xf numFmtId="0" fontId="14" fillId="0" borderId="0" xfId="0" applyFont="1" applyAlignment="1">
      <alignment horizontal="right" vertical="top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5" fillId="0" borderId="0" xfId="0" applyFont="1" applyAlignment="1">
      <alignment horizontal="centerContinuous" vertical="top"/>
    </xf>
    <xf numFmtId="0" fontId="15" fillId="0" borderId="0" xfId="0" applyFont="1" applyBorder="1" applyAlignment="1">
      <alignment horizontal="centerContinuous" vertical="top"/>
    </xf>
    <xf numFmtId="0" fontId="11" fillId="0" borderId="0" xfId="0" applyFont="1" applyBorder="1" applyAlignment="1">
      <alignment horizontal="center" vertical="top"/>
    </xf>
    <xf numFmtId="3" fontId="4" fillId="0" borderId="0" xfId="1" applyNumberFormat="1" applyFont="1" applyAlignment="1">
      <alignment vertical="top"/>
    </xf>
    <xf numFmtId="4" fontId="0" fillId="0" borderId="0" xfId="0" applyNumberFormat="1"/>
    <xf numFmtId="0" fontId="5" fillId="0" borderId="3" xfId="0" applyFont="1" applyBorder="1" applyAlignment="1">
      <alignment horizontal="right" vertical="center"/>
    </xf>
    <xf numFmtId="188" fontId="4" fillId="0" borderId="4" xfId="1" applyNumberFormat="1" applyFont="1" applyBorder="1" applyAlignment="1">
      <alignment vertical="top"/>
    </xf>
    <xf numFmtId="1" fontId="0" fillId="0" borderId="0" xfId="0" applyNumberFormat="1"/>
    <xf numFmtId="188" fontId="10" fillId="0" borderId="4" xfId="1" applyNumberFormat="1" applyFont="1" applyBorder="1" applyAlignment="1">
      <alignment vertical="top"/>
    </xf>
    <xf numFmtId="3" fontId="10" fillId="0" borderId="0" xfId="0" applyNumberFormat="1" applyFont="1"/>
    <xf numFmtId="191" fontId="10" fillId="0" borderId="0" xfId="1" applyNumberFormat="1" applyFont="1"/>
    <xf numFmtId="0" fontId="18" fillId="0" borderId="0" xfId="0" applyFont="1"/>
    <xf numFmtId="188" fontId="0" fillId="0" borderId="0" xfId="0" applyNumberFormat="1"/>
    <xf numFmtId="0" fontId="10" fillId="0" borderId="0" xfId="0" applyFont="1" applyBorder="1" applyAlignment="1">
      <alignment horizontal="center" vertical="center"/>
    </xf>
    <xf numFmtId="188" fontId="4" fillId="0" borderId="5" xfId="1" applyNumberFormat="1" applyFont="1" applyBorder="1" applyAlignment="1">
      <alignment vertical="center"/>
    </xf>
    <xf numFmtId="188" fontId="4" fillId="0" borderId="4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39" fontId="4" fillId="0" borderId="0" xfId="0" applyNumberFormat="1" applyFont="1" applyAlignment="1">
      <alignment vertical="center"/>
    </xf>
    <xf numFmtId="192" fontId="10" fillId="0" borderId="4" xfId="0" applyNumberFormat="1" applyFont="1" applyBorder="1" applyAlignment="1">
      <alignment vertical="center"/>
    </xf>
    <xf numFmtId="188" fontId="6" fillId="0" borderId="4" xfId="1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9" fontId="6" fillId="0" borderId="0" xfId="0" applyNumberFormat="1" applyFont="1" applyAlignment="1">
      <alignment vertical="center"/>
    </xf>
    <xf numFmtId="192" fontId="11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93" fontId="10" fillId="0" borderId="4" xfId="0" applyNumberFormat="1" applyFont="1" applyBorder="1" applyAlignment="1">
      <alignment vertical="center"/>
    </xf>
    <xf numFmtId="193" fontId="11" fillId="0" borderId="4" xfId="0" applyNumberFormat="1" applyFont="1" applyBorder="1" applyAlignment="1">
      <alignment vertical="center"/>
    </xf>
    <xf numFmtId="188" fontId="10" fillId="0" borderId="4" xfId="1" applyNumberFormat="1" applyFont="1" applyBorder="1" applyAlignment="1">
      <alignment vertical="center"/>
    </xf>
    <xf numFmtId="194" fontId="11" fillId="0" borderId="4" xfId="0" applyNumberFormat="1" applyFont="1" applyBorder="1" applyAlignment="1">
      <alignment vertical="center"/>
    </xf>
    <xf numFmtId="194" fontId="10" fillId="0" borderId="4" xfId="0" applyNumberFormat="1" applyFont="1" applyBorder="1" applyAlignment="1">
      <alignment vertical="center"/>
    </xf>
    <xf numFmtId="188" fontId="4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88" fontId="4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88" fontId="6" fillId="0" borderId="2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188" fontId="4" fillId="0" borderId="0" xfId="1" applyNumberFormat="1" applyFont="1" applyAlignment="1">
      <alignment horizontal="right" vertical="center"/>
    </xf>
    <xf numFmtId="188" fontId="4" fillId="0" borderId="0" xfId="1" applyNumberFormat="1" applyFont="1" applyBorder="1" applyAlignment="1">
      <alignment horizontal="right" vertical="center"/>
    </xf>
    <xf numFmtId="188" fontId="6" fillId="0" borderId="2" xfId="1" applyNumberFormat="1" applyFont="1" applyBorder="1" applyAlignment="1">
      <alignment horizontal="right" vertical="center"/>
    </xf>
    <xf numFmtId="4" fontId="4" fillId="0" borderId="0" xfId="1" applyNumberFormat="1" applyFont="1" applyAlignment="1">
      <alignment horizontal="right" vertical="center"/>
    </xf>
    <xf numFmtId="4" fontId="10" fillId="0" borderId="0" xfId="1" applyNumberFormat="1" applyFont="1" applyAlignment="1">
      <alignment horizontal="right" vertical="center"/>
    </xf>
    <xf numFmtId="4" fontId="4" fillId="0" borderId="0" xfId="1" applyNumberFormat="1" applyFont="1" applyBorder="1" applyAlignment="1">
      <alignment horizontal="right" vertical="center"/>
    </xf>
    <xf numFmtId="4" fontId="6" fillId="0" borderId="2" xfId="1" applyNumberFormat="1" applyFont="1" applyBorder="1" applyAlignment="1">
      <alignment horizontal="right" vertical="center"/>
    </xf>
    <xf numFmtId="4" fontId="6" fillId="0" borderId="0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188" fontId="4" fillId="0" borderId="0" xfId="1" applyNumberFormat="1" applyFont="1" applyBorder="1" applyAlignment="1">
      <alignment vertical="center"/>
    </xf>
    <xf numFmtId="188" fontId="6" fillId="0" borderId="0" xfId="1" applyNumberFormat="1" applyFont="1" applyBorder="1" applyAlignment="1">
      <alignment horizontal="left" vertical="center"/>
    </xf>
    <xf numFmtId="188" fontId="6" fillId="0" borderId="3" xfId="1" applyNumberFormat="1" applyFont="1" applyBorder="1" applyAlignment="1">
      <alignment vertical="center"/>
    </xf>
    <xf numFmtId="192" fontId="11" fillId="0" borderId="3" xfId="0" applyNumberFormat="1" applyFont="1" applyBorder="1" applyAlignment="1">
      <alignment vertical="center"/>
    </xf>
    <xf numFmtId="39" fontId="6" fillId="0" borderId="2" xfId="0" applyNumberFormat="1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188" fontId="4" fillId="0" borderId="7" xfId="1" applyNumberFormat="1" applyFont="1" applyBorder="1" applyAlignment="1">
      <alignment vertical="center"/>
    </xf>
    <xf numFmtId="188" fontId="6" fillId="0" borderId="7" xfId="1" applyNumberFormat="1" applyFont="1" applyBorder="1" applyAlignment="1">
      <alignment vertical="center"/>
    </xf>
    <xf numFmtId="192" fontId="10" fillId="0" borderId="3" xfId="0" applyNumberFormat="1" applyFont="1" applyBorder="1" applyAlignment="1">
      <alignment vertical="center"/>
    </xf>
    <xf numFmtId="188" fontId="6" fillId="0" borderId="0" xfId="1" applyNumberFormat="1" applyFont="1" applyBorder="1" applyAlignment="1">
      <alignment horizontal="right" vertical="center"/>
    </xf>
    <xf numFmtId="188" fontId="11" fillId="0" borderId="4" xfId="1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Continuous" vertical="top"/>
    </xf>
    <xf numFmtId="4" fontId="11" fillId="0" borderId="2" xfId="1" applyNumberFormat="1" applyFont="1" applyBorder="1" applyAlignment="1">
      <alignment horizontal="right" vertical="center"/>
    </xf>
    <xf numFmtId="198" fontId="10" fillId="0" borderId="4" xfId="0" applyNumberFormat="1" applyFont="1" applyBorder="1" applyAlignment="1">
      <alignment vertical="center"/>
    </xf>
    <xf numFmtId="198" fontId="11" fillId="0" borderId="4" xfId="0" applyNumberFormat="1" applyFont="1" applyBorder="1" applyAlignment="1">
      <alignment vertical="center"/>
    </xf>
    <xf numFmtId="188" fontId="6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39" fontId="4" fillId="0" borderId="0" xfId="0" applyNumberFormat="1" applyFont="1" applyBorder="1" applyAlignment="1">
      <alignment vertical="top"/>
    </xf>
    <xf numFmtId="192" fontId="10" fillId="0" borderId="0" xfId="0" applyNumberFormat="1" applyFont="1" applyBorder="1" applyAlignment="1">
      <alignment vertical="center"/>
    </xf>
    <xf numFmtId="0" fontId="0" fillId="0" borderId="5" xfId="0" applyBorder="1"/>
    <xf numFmtId="0" fontId="0" fillId="0" borderId="4" xfId="0" applyBorder="1"/>
    <xf numFmtId="0" fontId="0" fillId="0" borderId="3" xfId="0" applyBorder="1"/>
    <xf numFmtId="0" fontId="4" fillId="0" borderId="3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188" fontId="6" fillId="0" borderId="4" xfId="1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3" xfId="0" quotePrefix="1" applyFont="1" applyBorder="1" applyAlignment="1">
      <alignment horizontal="center" vertical="center"/>
    </xf>
    <xf numFmtId="188" fontId="6" fillId="0" borderId="0" xfId="1" applyNumberFormat="1" applyFont="1" applyAlignment="1">
      <alignment horizontal="left" vertical="center"/>
    </xf>
    <xf numFmtId="188" fontId="6" fillId="0" borderId="0" xfId="1" applyNumberFormat="1" applyFont="1" applyAlignment="1">
      <alignment horizontal="right" vertical="center"/>
    </xf>
    <xf numFmtId="4" fontId="6" fillId="0" borderId="0" xfId="1" applyNumberFormat="1" applyFont="1" applyAlignment="1">
      <alignment horizontal="right" vertical="center"/>
    </xf>
    <xf numFmtId="188" fontId="11" fillId="0" borderId="4" xfId="1" applyNumberFormat="1" applyFont="1" applyBorder="1" applyAlignment="1">
      <alignment horizontal="center" vertical="center"/>
    </xf>
    <xf numFmtId="4" fontId="11" fillId="0" borderId="0" xfId="1" applyNumberFormat="1" applyFont="1" applyAlignment="1">
      <alignment horizontal="right" vertical="center"/>
    </xf>
    <xf numFmtId="188" fontId="6" fillId="0" borderId="6" xfId="1" applyNumberFormat="1" applyFont="1" applyBorder="1" applyAlignment="1">
      <alignment horizontal="left" vertical="center"/>
    </xf>
    <xf numFmtId="188" fontId="6" fillId="0" borderId="6" xfId="1" applyNumberFormat="1" applyFont="1" applyBorder="1" applyAlignment="1">
      <alignment horizontal="right" vertical="center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11" fillId="0" borderId="4" xfId="0" applyFont="1" applyBorder="1" applyAlignment="1">
      <alignment horizontal="center" vertical="center"/>
    </xf>
    <xf numFmtId="198" fontId="0" fillId="0" borderId="0" xfId="0" applyNumberFormat="1" applyAlignment="1">
      <alignment vertical="center"/>
    </xf>
    <xf numFmtId="198" fontId="4" fillId="0" borderId="0" xfId="0" applyNumberFormat="1" applyFont="1" applyAlignment="1">
      <alignment vertical="center"/>
    </xf>
    <xf numFmtId="198" fontId="1" fillId="0" borderId="0" xfId="0" applyNumberFormat="1" applyFont="1" applyAlignment="1">
      <alignment vertical="center"/>
    </xf>
    <xf numFmtId="198" fontId="6" fillId="0" borderId="0" xfId="0" applyNumberFormat="1" applyFont="1" applyAlignment="1">
      <alignment vertical="center"/>
    </xf>
    <xf numFmtId="198" fontId="2" fillId="0" borderId="0" xfId="0" applyNumberFormat="1" applyFont="1" applyAlignment="1">
      <alignment vertical="center"/>
    </xf>
    <xf numFmtId="198" fontId="1" fillId="0" borderId="0" xfId="0" applyNumberFormat="1" applyFont="1" applyBorder="1" applyAlignment="1">
      <alignment vertical="center"/>
    </xf>
    <xf numFmtId="198" fontId="6" fillId="0" borderId="2" xfId="0" applyNumberFormat="1" applyFont="1" applyBorder="1" applyAlignment="1">
      <alignment vertical="center"/>
    </xf>
    <xf numFmtId="198" fontId="11" fillId="0" borderId="3" xfId="0" applyNumberFormat="1" applyFont="1" applyBorder="1" applyAlignment="1">
      <alignment vertical="center"/>
    </xf>
    <xf numFmtId="4" fontId="6" fillId="0" borderId="1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4" fontId="10" fillId="0" borderId="0" xfId="0" applyNumberFormat="1" applyFont="1" applyBorder="1" applyAlignment="1">
      <alignment vertical="center"/>
    </xf>
    <xf numFmtId="0" fontId="17" fillId="0" borderId="0" xfId="0" applyFont="1" applyAlignment="1">
      <alignment horizontal="centerContinuous" vertical="center"/>
    </xf>
    <xf numFmtId="0" fontId="17" fillId="0" borderId="0" xfId="0" applyFont="1" applyBorder="1" applyAlignment="1">
      <alignment horizontal="centerContinuous" vertical="center"/>
    </xf>
    <xf numFmtId="188" fontId="9" fillId="0" borderId="0" xfId="0" applyNumberFormat="1" applyFont="1"/>
    <xf numFmtId="197" fontId="4" fillId="0" borderId="0" xfId="0" applyNumberFormat="1" applyFont="1" applyAlignment="1">
      <alignment vertical="center"/>
    </xf>
    <xf numFmtId="197" fontId="6" fillId="0" borderId="0" xfId="0" applyNumberFormat="1" applyFont="1" applyAlignment="1">
      <alignment vertical="center"/>
    </xf>
    <xf numFmtId="188" fontId="4" fillId="0" borderId="8" xfId="1" applyNumberFormat="1" applyFont="1" applyBorder="1" applyAlignment="1">
      <alignment vertical="center"/>
    </xf>
    <xf numFmtId="188" fontId="10" fillId="0" borderId="8" xfId="1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4" fontId="4" fillId="0" borderId="2" xfId="1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center"/>
    </xf>
    <xf numFmtId="4" fontId="11" fillId="0" borderId="0" xfId="1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/>
    </xf>
    <xf numFmtId="188" fontId="6" fillId="0" borderId="0" xfId="0" applyNumberFormat="1" applyFont="1" applyAlignment="1">
      <alignment horizontal="right" vertical="center"/>
    </xf>
    <xf numFmtId="0" fontId="0" fillId="0" borderId="0" xfId="0" applyBorder="1" applyAlignment="1"/>
    <xf numFmtId="192" fontId="10" fillId="0" borderId="5" xfId="0" applyNumberFormat="1" applyFont="1" applyBorder="1" applyAlignment="1">
      <alignment vertical="center"/>
    </xf>
    <xf numFmtId="188" fontId="6" fillId="0" borderId="1" xfId="1" applyNumberFormat="1" applyFont="1" applyBorder="1" applyAlignment="1">
      <alignment horizontal="right" vertical="center"/>
    </xf>
    <xf numFmtId="2" fontId="0" fillId="0" borderId="0" xfId="0" applyNumberFormat="1"/>
    <xf numFmtId="196" fontId="10" fillId="0" borderId="0" xfId="0" applyNumberFormat="1" applyFont="1"/>
    <xf numFmtId="188" fontId="10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192" fontId="10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/>
    <xf numFmtId="3" fontId="10" fillId="0" borderId="0" xfId="0" applyNumberFormat="1" applyFont="1" applyFill="1" applyBorder="1" applyAlignment="1">
      <alignment horizontal="center"/>
    </xf>
    <xf numFmtId="4" fontId="10" fillId="0" borderId="0" xfId="1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0" fontId="10" fillId="0" borderId="2" xfId="0" applyFont="1" applyBorder="1" applyAlignment="1"/>
    <xf numFmtId="4" fontId="10" fillId="0" borderId="2" xfId="1" applyNumberFormat="1" applyFont="1" applyBorder="1" applyAlignment="1">
      <alignment horizontal="right" vertical="center"/>
    </xf>
    <xf numFmtId="2" fontId="10" fillId="0" borderId="2" xfId="0" applyNumberFormat="1" applyFont="1" applyBorder="1" applyAlignment="1">
      <alignment horizontal="center"/>
    </xf>
    <xf numFmtId="0" fontId="11" fillId="0" borderId="0" xfId="0" applyFont="1" applyBorder="1" applyAlignment="1"/>
    <xf numFmtId="3" fontId="11" fillId="0" borderId="0" xfId="1" applyNumberFormat="1" applyFont="1" applyBorder="1" applyAlignment="1">
      <alignment horizontal="right" vertical="center"/>
    </xf>
    <xf numFmtId="3" fontId="10" fillId="0" borderId="0" xfId="1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3" fontId="11" fillId="0" borderId="16" xfId="1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center"/>
    </xf>
    <xf numFmtId="3" fontId="10" fillId="0" borderId="16" xfId="1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3" fontId="11" fillId="0" borderId="15" xfId="1" applyNumberFormat="1" applyFont="1" applyBorder="1" applyAlignment="1">
      <alignment horizontal="right" vertical="center"/>
    </xf>
    <xf numFmtId="3" fontId="10" fillId="0" borderId="15" xfId="1" applyNumberFormat="1" applyFont="1" applyBorder="1" applyAlignment="1">
      <alignment horizontal="right" vertical="center"/>
    </xf>
    <xf numFmtId="188" fontId="11" fillId="0" borderId="16" xfId="1" applyNumberFormat="1" applyFont="1" applyBorder="1" applyAlignment="1">
      <alignment horizontal="right" vertical="center"/>
    </xf>
    <xf numFmtId="188" fontId="10" fillId="0" borderId="16" xfId="1" applyNumberFormat="1" applyFont="1" applyBorder="1" applyAlignment="1">
      <alignment horizontal="right" vertical="center"/>
    </xf>
    <xf numFmtId="3" fontId="10" fillId="0" borderId="15" xfId="0" applyNumberFormat="1" applyFont="1" applyFill="1" applyBorder="1" applyAlignment="1">
      <alignment horizontal="center"/>
    </xf>
    <xf numFmtId="0" fontId="10" fillId="0" borderId="0" xfId="0" applyFont="1" applyBorder="1"/>
    <xf numFmtId="3" fontId="10" fillId="0" borderId="17" xfId="0" applyNumberFormat="1" applyFont="1" applyFill="1" applyBorder="1" applyAlignment="1">
      <alignment horizontal="center"/>
    </xf>
    <xf numFmtId="0" fontId="10" fillId="0" borderId="6" xfId="0" applyFont="1" applyBorder="1"/>
    <xf numFmtId="4" fontId="10" fillId="0" borderId="6" xfId="1" applyNumberFormat="1" applyFont="1" applyBorder="1" applyAlignment="1">
      <alignment horizontal="right" vertical="center"/>
    </xf>
    <xf numFmtId="3" fontId="10" fillId="0" borderId="18" xfId="1" applyNumberFormat="1" applyFont="1" applyBorder="1" applyAlignment="1">
      <alignment horizontal="right" vertical="center"/>
    </xf>
    <xf numFmtId="3" fontId="10" fillId="0" borderId="17" xfId="1" applyNumberFormat="1" applyFont="1" applyBorder="1" applyAlignment="1">
      <alignment horizontal="right" vertical="center"/>
    </xf>
    <xf numFmtId="3" fontId="10" fillId="0" borderId="6" xfId="1" applyNumberFormat="1" applyFont="1" applyBorder="1" applyAlignment="1">
      <alignment horizontal="right" vertical="center"/>
    </xf>
    <xf numFmtId="188" fontId="10" fillId="0" borderId="18" xfId="1" applyNumberFormat="1" applyFont="1" applyBorder="1" applyAlignment="1">
      <alignment horizontal="right" vertical="center"/>
    </xf>
    <xf numFmtId="3" fontId="11" fillId="0" borderId="15" xfId="0" applyNumberFormat="1" applyFont="1" applyBorder="1" applyAlignment="1">
      <alignment horizontal="center"/>
    </xf>
    <xf numFmtId="192" fontId="4" fillId="0" borderId="4" xfId="0" applyNumberFormat="1" applyFont="1" applyBorder="1" applyAlignment="1">
      <alignment vertical="center"/>
    </xf>
    <xf numFmtId="3" fontId="4" fillId="0" borderId="0" xfId="1" applyNumberFormat="1" applyFont="1" applyBorder="1" applyAlignment="1">
      <alignment horizontal="right" vertical="center"/>
    </xf>
    <xf numFmtId="3" fontId="4" fillId="0" borderId="6" xfId="1" applyNumberFormat="1" applyFont="1" applyBorder="1" applyAlignment="1">
      <alignment horizontal="right" vertical="center"/>
    </xf>
    <xf numFmtId="188" fontId="4" fillId="2" borderId="0" xfId="1" applyNumberFormat="1" applyFont="1" applyFill="1" applyAlignment="1">
      <alignment horizontal="right" vertical="center"/>
    </xf>
    <xf numFmtId="188" fontId="6" fillId="2" borderId="0" xfId="1" applyNumberFormat="1" applyFont="1" applyFill="1" applyBorder="1" applyAlignment="1">
      <alignment horizontal="right" vertical="center"/>
    </xf>
    <xf numFmtId="188" fontId="6" fillId="2" borderId="6" xfId="1" applyNumberFormat="1" applyFont="1" applyFill="1" applyBorder="1" applyAlignment="1">
      <alignment horizontal="right" vertical="center"/>
    </xf>
    <xf numFmtId="188" fontId="6" fillId="2" borderId="2" xfId="1" applyNumberFormat="1" applyFont="1" applyFill="1" applyBorder="1" applyAlignment="1">
      <alignment horizontal="right" vertical="center"/>
    </xf>
    <xf numFmtId="3" fontId="10" fillId="2" borderId="15" xfId="0" applyNumberFormat="1" applyFont="1" applyFill="1" applyBorder="1" applyAlignment="1">
      <alignment horizontal="center"/>
    </xf>
    <xf numFmtId="3" fontId="11" fillId="2" borderId="15" xfId="0" applyNumberFormat="1" applyFont="1" applyFill="1" applyBorder="1" applyAlignment="1">
      <alignment horizontal="center"/>
    </xf>
    <xf numFmtId="3" fontId="10" fillId="2" borderId="17" xfId="0" applyNumberFormat="1" applyFont="1" applyFill="1" applyBorder="1" applyAlignment="1">
      <alignment horizontal="center"/>
    </xf>
    <xf numFmtId="0" fontId="8" fillId="0" borderId="0" xfId="3" applyFont="1" applyAlignment="1">
      <alignment horizontal="center"/>
    </xf>
    <xf numFmtId="0" fontId="2" fillId="0" borderId="0" xfId="3"/>
    <xf numFmtId="0" fontId="17" fillId="0" borderId="0" xfId="3" applyFont="1" applyAlignment="1">
      <alignment horizontal="centerContinuous" vertical="center"/>
    </xf>
    <xf numFmtId="0" fontId="1" fillId="0" borderId="0" xfId="3" applyFont="1" applyBorder="1" applyAlignment="1">
      <alignment horizontal="centerContinuous"/>
    </xf>
    <xf numFmtId="0" fontId="7" fillId="0" borderId="0" xfId="3" applyFont="1" applyAlignment="1">
      <alignment horizontal="centerContinuous" vertical="center"/>
    </xf>
    <xf numFmtId="0" fontId="2" fillId="0" borderId="0" xfId="3" applyBorder="1" applyAlignment="1">
      <alignment horizontal="centerContinuous"/>
    </xf>
    <xf numFmtId="0" fontId="12" fillId="0" borderId="0" xfId="3" applyFont="1" applyBorder="1" applyAlignment="1">
      <alignment horizontal="centerContinuous" vertical="top"/>
    </xf>
    <xf numFmtId="0" fontId="17" fillId="0" borderId="0" xfId="3" applyFont="1" applyBorder="1" applyAlignment="1">
      <alignment horizontal="centerContinuous"/>
    </xf>
    <xf numFmtId="0" fontId="17" fillId="0" borderId="0" xfId="3" applyFont="1" applyBorder="1" applyAlignment="1">
      <alignment horizontal="centerContinuous" vertical="center"/>
    </xf>
    <xf numFmtId="0" fontId="2" fillId="0" borderId="0" xfId="3" applyAlignment="1">
      <alignment horizontal="centerContinuous"/>
    </xf>
    <xf numFmtId="0" fontId="7" fillId="0" borderId="0" xfId="3" applyFont="1" applyBorder="1" applyAlignment="1">
      <alignment horizontal="centerContinuous" vertical="center"/>
    </xf>
    <xf numFmtId="0" fontId="17" fillId="0" borderId="0" xfId="3" applyFont="1" applyAlignment="1">
      <alignment horizontal="centerContinuous"/>
    </xf>
    <xf numFmtId="0" fontId="6" fillId="0" borderId="0" xfId="3" applyFont="1" applyAlignment="1">
      <alignment horizontal="right"/>
    </xf>
    <xf numFmtId="0" fontId="6" fillId="0" borderId="0" xfId="3" applyFont="1" applyAlignment="1">
      <alignment horizontal="right" vertical="center"/>
    </xf>
    <xf numFmtId="0" fontId="9" fillId="0" borderId="0" xfId="3" applyFont="1" applyAlignment="1">
      <alignment horizontal="right" vertical="center"/>
    </xf>
    <xf numFmtId="0" fontId="4" fillId="0" borderId="2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/>
    </xf>
    <xf numFmtId="0" fontId="2" fillId="0" borderId="0" xfId="3" applyAlignment="1">
      <alignment horizontal="center" vertical="center"/>
    </xf>
    <xf numFmtId="188" fontId="4" fillId="0" borderId="0" xfId="2" applyNumberFormat="1" applyFont="1" applyAlignment="1">
      <alignment horizontal="center" vertical="center"/>
    </xf>
    <xf numFmtId="188" fontId="4" fillId="0" borderId="0" xfId="2" applyNumberFormat="1" applyFont="1" applyAlignment="1">
      <alignment horizontal="right" vertical="center"/>
    </xf>
    <xf numFmtId="188" fontId="22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center" vertical="center"/>
    </xf>
    <xf numFmtId="4" fontId="10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right" vertical="center"/>
    </xf>
    <xf numFmtId="4" fontId="10" fillId="0" borderId="0" xfId="3" applyNumberFormat="1" applyFont="1" applyAlignment="1">
      <alignment horizontal="center"/>
    </xf>
    <xf numFmtId="0" fontId="20" fillId="0" borderId="0" xfId="3" applyFont="1" applyAlignment="1">
      <alignment horizontal="center" vertical="center"/>
    </xf>
    <xf numFmtId="188" fontId="6" fillId="0" borderId="0" xfId="2" applyNumberFormat="1" applyFont="1" applyAlignment="1">
      <alignment horizontal="left" vertical="center"/>
    </xf>
    <xf numFmtId="188" fontId="6" fillId="0" borderId="0" xfId="2" applyNumberFormat="1" applyFont="1" applyAlignment="1">
      <alignment horizontal="right" vertical="center"/>
    </xf>
    <xf numFmtId="188" fontId="6" fillId="0" borderId="0" xfId="2" applyNumberFormat="1" applyFont="1" applyBorder="1" applyAlignment="1">
      <alignment horizontal="right" vertical="center"/>
    </xf>
    <xf numFmtId="188" fontId="6" fillId="0" borderId="0" xfId="2" applyNumberFormat="1" applyFont="1" applyAlignment="1">
      <alignment horizontal="center" vertical="center"/>
    </xf>
    <xf numFmtId="188" fontId="11" fillId="0" borderId="0" xfId="2" applyNumberFormat="1" applyFont="1" applyAlignment="1">
      <alignment horizontal="center" vertical="center"/>
    </xf>
    <xf numFmtId="188" fontId="23" fillId="0" borderId="0" xfId="2" applyNumberFormat="1" applyFont="1" applyAlignment="1">
      <alignment horizontal="center" vertical="center"/>
    </xf>
    <xf numFmtId="0" fontId="1" fillId="0" borderId="0" xfId="3" applyFont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4" fontId="11" fillId="0" borderId="0" xfId="2" applyNumberFormat="1" applyFont="1" applyAlignment="1">
      <alignment horizontal="center" vertical="center"/>
    </xf>
    <xf numFmtId="4" fontId="11" fillId="0" borderId="0" xfId="3" applyNumberFormat="1" applyFont="1" applyAlignment="1">
      <alignment horizontal="center"/>
    </xf>
    <xf numFmtId="188" fontId="24" fillId="0" borderId="0" xfId="2" applyNumberFormat="1" applyFont="1" applyAlignment="1">
      <alignment horizontal="center" vertical="center"/>
    </xf>
    <xf numFmtId="188" fontId="6" fillId="0" borderId="0" xfId="2" applyNumberFormat="1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188" fontId="4" fillId="0" borderId="0" xfId="2" applyNumberFormat="1" applyFont="1" applyBorder="1" applyAlignment="1">
      <alignment horizontal="center" vertical="center"/>
    </xf>
    <xf numFmtId="188" fontId="4" fillId="0" borderId="0" xfId="2" applyNumberFormat="1" applyFont="1" applyBorder="1" applyAlignment="1">
      <alignment horizontal="right" vertical="center"/>
    </xf>
    <xf numFmtId="0" fontId="1" fillId="0" borderId="0" xfId="3" applyFont="1" applyBorder="1" applyAlignment="1">
      <alignment horizontal="center" vertical="center"/>
    </xf>
    <xf numFmtId="4" fontId="4" fillId="0" borderId="0" xfId="2" applyNumberFormat="1" applyFont="1" applyBorder="1" applyAlignment="1">
      <alignment horizontal="center" vertical="center"/>
    </xf>
    <xf numFmtId="188" fontId="6" fillId="0" borderId="0" xfId="2" applyNumberFormat="1" applyFont="1" applyBorder="1" applyAlignment="1">
      <alignment horizontal="left" vertical="center"/>
    </xf>
    <xf numFmtId="4" fontId="6" fillId="0" borderId="0" xfId="2" applyNumberFormat="1" applyFont="1" applyBorder="1" applyAlignment="1">
      <alignment horizontal="center" vertical="center"/>
    </xf>
    <xf numFmtId="188" fontId="6" fillId="0" borderId="6" xfId="2" applyNumberFormat="1" applyFont="1" applyBorder="1" applyAlignment="1">
      <alignment horizontal="left" vertical="center"/>
    </xf>
    <xf numFmtId="188" fontId="6" fillId="0" borderId="6" xfId="2" applyNumberFormat="1" applyFont="1" applyBorder="1" applyAlignment="1">
      <alignment horizontal="right" vertical="center"/>
    </xf>
    <xf numFmtId="188" fontId="6" fillId="0" borderId="6" xfId="2" applyNumberFormat="1" applyFont="1" applyBorder="1" applyAlignment="1">
      <alignment horizontal="center" vertical="center"/>
    </xf>
    <xf numFmtId="188" fontId="6" fillId="0" borderId="2" xfId="2" applyNumberFormat="1" applyFont="1" applyBorder="1" applyAlignment="1">
      <alignment horizontal="center" vertical="center"/>
    </xf>
    <xf numFmtId="188" fontId="6" fillId="0" borderId="2" xfId="2" applyNumberFormat="1" applyFont="1" applyBorder="1" applyAlignment="1">
      <alignment horizontal="right" vertical="center"/>
    </xf>
    <xf numFmtId="188" fontId="23" fillId="0" borderId="2" xfId="2" applyNumberFormat="1" applyFont="1" applyBorder="1" applyAlignment="1">
      <alignment horizontal="center" vertical="center"/>
    </xf>
    <xf numFmtId="4" fontId="6" fillId="0" borderId="1" xfId="2" applyNumberFormat="1" applyFont="1" applyBorder="1" applyAlignment="1">
      <alignment horizontal="center" vertical="center"/>
    </xf>
    <xf numFmtId="4" fontId="6" fillId="0" borderId="2" xfId="2" applyNumberFormat="1" applyFont="1" applyBorder="1" applyAlignment="1">
      <alignment horizontal="center" vertical="center"/>
    </xf>
    <xf numFmtId="4" fontId="11" fillId="0" borderId="2" xfId="2" applyNumberFormat="1" applyFont="1" applyBorder="1" applyAlignment="1">
      <alignment horizontal="center" vertical="center"/>
    </xf>
    <xf numFmtId="4" fontId="25" fillId="0" borderId="2" xfId="2" applyNumberFormat="1" applyFont="1" applyBorder="1" applyAlignment="1">
      <alignment horizontal="center" vertical="center"/>
    </xf>
    <xf numFmtId="4" fontId="11" fillId="0" borderId="2" xfId="3" applyNumberFormat="1" applyFont="1" applyBorder="1" applyAlignment="1">
      <alignment horizontal="center"/>
    </xf>
    <xf numFmtId="4" fontId="6" fillId="0" borderId="1" xfId="2" applyNumberFormat="1" applyFont="1" applyBorder="1" applyAlignment="1">
      <alignment horizontal="right" vertical="center"/>
    </xf>
    <xf numFmtId="4" fontId="6" fillId="0" borderId="2" xfId="2" applyNumberFormat="1" applyFont="1" applyBorder="1" applyAlignment="1">
      <alignment horizontal="right" vertical="center"/>
    </xf>
    <xf numFmtId="4" fontId="11" fillId="0" borderId="2" xfId="2" applyNumberFormat="1" applyFont="1" applyBorder="1" applyAlignment="1">
      <alignment horizontal="right" vertical="center"/>
    </xf>
    <xf numFmtId="4" fontId="4" fillId="0" borderId="2" xfId="2" applyNumberFormat="1" applyFont="1" applyBorder="1" applyAlignment="1">
      <alignment horizontal="right" vertical="center"/>
    </xf>
    <xf numFmtId="4" fontId="11" fillId="0" borderId="0" xfId="2" applyNumberFormat="1" applyFont="1" applyAlignment="1">
      <alignment horizontal="right" vertical="center"/>
    </xf>
    <xf numFmtId="4" fontId="6" fillId="0" borderId="0" xfId="2" applyNumberFormat="1" applyFont="1" applyBorder="1" applyAlignment="1">
      <alignment horizontal="right" vertical="center"/>
    </xf>
    <xf numFmtId="4" fontId="11" fillId="0" borderId="0" xfId="2" applyNumberFormat="1" applyFont="1" applyBorder="1" applyAlignment="1">
      <alignment horizontal="right" vertical="center"/>
    </xf>
    <xf numFmtId="188" fontId="6" fillId="0" borderId="1" xfId="2" applyNumberFormat="1" applyFont="1" applyBorder="1" applyAlignment="1">
      <alignment horizontal="right" vertical="center"/>
    </xf>
    <xf numFmtId="4" fontId="11" fillId="0" borderId="1" xfId="2" applyNumberFormat="1" applyFont="1" applyBorder="1" applyAlignment="1">
      <alignment horizontal="right" vertical="center"/>
    </xf>
    <xf numFmtId="4" fontId="4" fillId="0" borderId="0" xfId="2" applyNumberFormat="1" applyFont="1" applyBorder="1" applyAlignment="1">
      <alignment horizontal="right" vertical="center"/>
    </xf>
    <xf numFmtId="188" fontId="10" fillId="0" borderId="0" xfId="3" applyNumberFormat="1" applyFont="1"/>
    <xf numFmtId="196" fontId="10" fillId="0" borderId="0" xfId="3" applyNumberFormat="1" applyFont="1"/>
    <xf numFmtId="3" fontId="10" fillId="0" borderId="0" xfId="3" applyNumberFormat="1" applyFont="1"/>
    <xf numFmtId="0" fontId="2" fillId="0" borderId="0" xfId="3" applyBorder="1"/>
    <xf numFmtId="188" fontId="9" fillId="0" borderId="0" xfId="3" applyNumberFormat="1" applyFont="1"/>
    <xf numFmtId="188" fontId="2" fillId="0" borderId="0" xfId="3" applyNumberFormat="1"/>
    <xf numFmtId="188" fontId="10" fillId="0" borderId="0" xfId="2" applyNumberFormat="1" applyFont="1" applyBorder="1" applyAlignment="1">
      <alignment horizontal="right" vertical="center"/>
    </xf>
    <xf numFmtId="0" fontId="2" fillId="0" borderId="0" xfId="3" applyBorder="1" applyAlignment="1"/>
    <xf numFmtId="0" fontId="10" fillId="0" borderId="0" xfId="3" applyFont="1" applyBorder="1" applyAlignment="1">
      <alignment horizontal="center"/>
    </xf>
    <xf numFmtId="0" fontId="26" fillId="0" borderId="0" xfId="3" applyFont="1" applyBorder="1" applyAlignment="1">
      <alignment horizontal="center"/>
    </xf>
    <xf numFmtId="0" fontId="26" fillId="0" borderId="0" xfId="3" applyFont="1" applyBorder="1" applyAlignment="1"/>
    <xf numFmtId="4" fontId="26" fillId="0" borderId="0" xfId="2" applyNumberFormat="1" applyFont="1" applyBorder="1" applyAlignment="1">
      <alignment horizontal="right" vertical="center"/>
    </xf>
    <xf numFmtId="1" fontId="26" fillId="0" borderId="0" xfId="3" applyNumberFormat="1" applyFont="1" applyBorder="1" applyAlignment="1">
      <alignment horizontal="center"/>
    </xf>
    <xf numFmtId="2" fontId="26" fillId="0" borderId="0" xfId="3" applyNumberFormat="1" applyFont="1" applyBorder="1" applyAlignment="1">
      <alignment horizontal="center"/>
    </xf>
    <xf numFmtId="3" fontId="10" fillId="0" borderId="0" xfId="3" applyNumberFormat="1" applyFont="1" applyBorder="1" applyAlignment="1">
      <alignment horizontal="center"/>
    </xf>
    <xf numFmtId="188" fontId="6" fillId="0" borderId="0" xfId="3" applyNumberFormat="1" applyFont="1" applyAlignment="1">
      <alignment horizontal="right" vertical="center"/>
    </xf>
    <xf numFmtId="0" fontId="27" fillId="0" borderId="0" xfId="3" applyFont="1" applyBorder="1" applyAlignment="1">
      <alignment horizontal="center"/>
    </xf>
    <xf numFmtId="0" fontId="27" fillId="0" borderId="0" xfId="3" applyFont="1" applyBorder="1" applyAlignment="1"/>
    <xf numFmtId="3" fontId="27" fillId="0" borderId="0" xfId="2" applyNumberFormat="1" applyFont="1" applyBorder="1" applyAlignment="1">
      <alignment horizontal="right" vertical="center"/>
    </xf>
    <xf numFmtId="188" fontId="27" fillId="0" borderId="0" xfId="2" applyNumberFormat="1" applyFont="1" applyBorder="1" applyAlignment="1">
      <alignment horizontal="right" vertical="center"/>
    </xf>
    <xf numFmtId="188" fontId="11" fillId="0" borderId="0" xfId="2" applyNumberFormat="1" applyFont="1" applyBorder="1" applyAlignment="1">
      <alignment horizontal="right" vertical="center"/>
    </xf>
    <xf numFmtId="3" fontId="26" fillId="0" borderId="0" xfId="3" applyNumberFormat="1" applyFont="1" applyBorder="1" applyAlignment="1">
      <alignment horizontal="center"/>
    </xf>
    <xf numFmtId="3" fontId="26" fillId="0" borderId="0" xfId="2" applyNumberFormat="1" applyFont="1" applyBorder="1" applyAlignment="1">
      <alignment horizontal="right" vertical="center"/>
    </xf>
    <xf numFmtId="188" fontId="26" fillId="0" borderId="0" xfId="2" applyNumberFormat="1" applyFont="1" applyBorder="1" applyAlignment="1">
      <alignment horizontal="right" vertical="center"/>
    </xf>
    <xf numFmtId="3" fontId="27" fillId="0" borderId="0" xfId="3" applyNumberFormat="1" applyFont="1" applyBorder="1" applyAlignment="1">
      <alignment horizontal="center"/>
    </xf>
    <xf numFmtId="4" fontId="27" fillId="0" borderId="0" xfId="2" applyNumberFormat="1" applyFont="1" applyBorder="1" applyAlignment="1">
      <alignment horizontal="right" vertical="center"/>
    </xf>
    <xf numFmtId="3" fontId="26" fillId="0" borderId="0" xfId="3" applyNumberFormat="1" applyFont="1" applyFill="1" applyBorder="1" applyAlignment="1">
      <alignment horizontal="center"/>
    </xf>
    <xf numFmtId="0" fontId="26" fillId="0" borderId="0" xfId="3" applyFont="1" applyBorder="1"/>
    <xf numFmtId="3" fontId="10" fillId="0" borderId="0" xfId="3" applyNumberFormat="1" applyFont="1" applyFill="1" applyBorder="1" applyAlignment="1">
      <alignment horizontal="center"/>
    </xf>
    <xf numFmtId="0" fontId="25" fillId="0" borderId="2" xfId="3" applyFont="1" applyBorder="1" applyAlignment="1">
      <alignment horizontal="center" vertical="center"/>
    </xf>
    <xf numFmtId="188" fontId="28" fillId="0" borderId="0" xfId="2" applyNumberFormat="1" applyFont="1" applyAlignment="1">
      <alignment horizontal="center" vertical="center"/>
    </xf>
    <xf numFmtId="188" fontId="29" fillId="0" borderId="0" xfId="2" applyNumberFormat="1" applyFont="1" applyAlignment="1">
      <alignment horizontal="center" vertical="center"/>
    </xf>
    <xf numFmtId="188" fontId="29" fillId="0" borderId="0" xfId="2" applyNumberFormat="1" applyFont="1" applyBorder="1" applyAlignment="1">
      <alignment horizontal="center" vertical="center"/>
    </xf>
    <xf numFmtId="4" fontId="28" fillId="0" borderId="0" xfId="2" applyNumberFormat="1" applyFont="1" applyAlignment="1">
      <alignment horizontal="center" vertical="center"/>
    </xf>
    <xf numFmtId="4" fontId="29" fillId="0" borderId="0" xfId="2" applyNumberFormat="1" applyFont="1" applyAlignment="1">
      <alignment horizontal="center" vertical="center"/>
    </xf>
    <xf numFmtId="4" fontId="29" fillId="0" borderId="2" xfId="2" applyNumberFormat="1" applyFont="1" applyBorder="1" applyAlignment="1">
      <alignment horizontal="center" vertical="center"/>
    </xf>
    <xf numFmtId="0" fontId="30" fillId="0" borderId="0" xfId="3" applyFont="1" applyAlignment="1">
      <alignment horizontal="center"/>
    </xf>
    <xf numFmtId="4" fontId="31" fillId="0" borderId="0" xfId="2" applyNumberFormat="1" applyFont="1" applyAlignment="1">
      <alignment horizontal="center" vertical="center"/>
    </xf>
    <xf numFmtId="4" fontId="25" fillId="0" borderId="0" xfId="2" applyNumberFormat="1" applyFont="1" applyAlignment="1">
      <alignment horizontal="center" vertical="center"/>
    </xf>
    <xf numFmtId="4" fontId="25" fillId="0" borderId="6" xfId="2" applyNumberFormat="1" applyFont="1" applyBorder="1" applyAlignment="1">
      <alignment horizontal="center" vertical="center"/>
    </xf>
    <xf numFmtId="4" fontId="25" fillId="3" borderId="0" xfId="2" applyNumberFormat="1" applyFont="1" applyFill="1" applyBorder="1" applyAlignment="1">
      <alignment horizontal="center" vertical="center"/>
    </xf>
    <xf numFmtId="4" fontId="6" fillId="0" borderId="0" xfId="2" applyNumberFormat="1" applyFont="1" applyAlignment="1">
      <alignment horizontal="right" vertical="center"/>
    </xf>
    <xf numFmtId="4" fontId="6" fillId="0" borderId="6" xfId="2" applyNumberFormat="1" applyFont="1" applyBorder="1" applyAlignment="1">
      <alignment horizontal="right" vertical="center"/>
    </xf>
    <xf numFmtId="4" fontId="32" fillId="0" borderId="0" xfId="2" applyNumberFormat="1" applyFont="1" applyAlignment="1">
      <alignment horizontal="center" vertical="center"/>
    </xf>
    <xf numFmtId="4" fontId="32" fillId="0" borderId="6" xfId="2" applyNumberFormat="1" applyFont="1" applyBorder="1" applyAlignment="1">
      <alignment horizontal="center" vertical="center"/>
    </xf>
    <xf numFmtId="4" fontId="32" fillId="0" borderId="2" xfId="2" applyNumberFormat="1" applyFont="1" applyBorder="1" applyAlignment="1">
      <alignment horizontal="center" vertical="center"/>
    </xf>
    <xf numFmtId="4" fontId="28" fillId="0" borderId="0" xfId="1" applyNumberFormat="1" applyFont="1" applyAlignment="1">
      <alignment horizontal="right" vertical="center"/>
    </xf>
    <xf numFmtId="4" fontId="29" fillId="0" borderId="0" xfId="1" applyNumberFormat="1" applyFont="1" applyAlignment="1">
      <alignment horizontal="right" vertical="center"/>
    </xf>
    <xf numFmtId="4" fontId="29" fillId="0" borderId="6" xfId="1" applyNumberFormat="1" applyFont="1" applyBorder="1" applyAlignment="1">
      <alignment horizontal="right" vertical="center"/>
    </xf>
    <xf numFmtId="4" fontId="29" fillId="0" borderId="2" xfId="1" applyNumberFormat="1" applyFont="1" applyBorder="1" applyAlignment="1">
      <alignment horizontal="right" vertical="center"/>
    </xf>
    <xf numFmtId="0" fontId="29" fillId="0" borderId="2" xfId="0" applyFont="1" applyBorder="1" applyAlignment="1">
      <alignment horizontal="center" vertical="center"/>
    </xf>
    <xf numFmtId="188" fontId="6" fillId="3" borderId="2" xfId="1" applyNumberFormat="1" applyFont="1" applyFill="1" applyBorder="1" applyAlignment="1">
      <alignment horizontal="right" vertical="center"/>
    </xf>
    <xf numFmtId="4" fontId="11" fillId="3" borderId="2" xfId="1" applyNumberFormat="1" applyFont="1" applyFill="1" applyBorder="1" applyAlignment="1">
      <alignment horizontal="right" vertical="center"/>
    </xf>
    <xf numFmtId="4" fontId="29" fillId="2" borderId="2" xfId="1" applyNumberFormat="1" applyFont="1" applyFill="1" applyBorder="1" applyAlignment="1">
      <alignment horizontal="right" vertical="center"/>
    </xf>
    <xf numFmtId="4" fontId="29" fillId="2" borderId="0" xfId="1" applyNumberFormat="1" applyFont="1" applyFill="1" applyAlignment="1">
      <alignment horizontal="right" vertical="center"/>
    </xf>
    <xf numFmtId="0" fontId="21" fillId="0" borderId="6" xfId="3" applyFont="1" applyBorder="1" applyAlignment="1">
      <alignment vertical="center"/>
    </xf>
    <xf numFmtId="188" fontId="6" fillId="0" borderId="0" xfId="2" applyNumberFormat="1" applyFont="1" applyBorder="1" applyAlignment="1">
      <alignment vertical="center"/>
    </xf>
    <xf numFmtId="4" fontId="11" fillId="3" borderId="0" xfId="2" applyNumberFormat="1" applyFont="1" applyFill="1" applyBorder="1" applyAlignment="1">
      <alignment vertical="center"/>
    </xf>
    <xf numFmtId="188" fontId="6" fillId="0" borderId="12" xfId="2" applyNumberFormat="1" applyFont="1" applyBorder="1" applyAlignment="1">
      <alignment vertical="center"/>
    </xf>
    <xf numFmtId="188" fontId="6" fillId="0" borderId="11" xfId="2" applyNumberFormat="1" applyFont="1" applyBorder="1" applyAlignment="1">
      <alignment vertical="center"/>
    </xf>
    <xf numFmtId="188" fontId="6" fillId="0" borderId="2" xfId="2" applyNumberFormat="1" applyFont="1" applyBorder="1" applyAlignment="1">
      <alignment vertical="center"/>
    </xf>
    <xf numFmtId="188" fontId="29" fillId="0" borderId="2" xfId="2" applyNumberFormat="1" applyFont="1" applyBorder="1" applyAlignment="1">
      <alignment vertical="center"/>
    </xf>
    <xf numFmtId="188" fontId="6" fillId="0" borderId="14" xfId="2" applyNumberFormat="1" applyFont="1" applyBorder="1" applyAlignment="1">
      <alignment vertical="center"/>
    </xf>
    <xf numFmtId="188" fontId="29" fillId="3" borderId="2" xfId="1" applyNumberFormat="1" applyFont="1" applyFill="1" applyBorder="1" applyAlignment="1">
      <alignment horizontal="right" vertical="center"/>
    </xf>
    <xf numFmtId="3" fontId="11" fillId="0" borderId="18" xfId="1" applyNumberFormat="1" applyFont="1" applyBorder="1" applyAlignment="1">
      <alignment horizontal="right" vertical="center"/>
    </xf>
    <xf numFmtId="188" fontId="5" fillId="0" borderId="4" xfId="1" applyNumberFormat="1" applyFont="1" applyBorder="1" applyAlignment="1">
      <alignment vertical="center"/>
    </xf>
    <xf numFmtId="192" fontId="5" fillId="0" borderId="4" xfId="0" applyNumberFormat="1" applyFont="1" applyBorder="1" applyAlignment="1">
      <alignment vertical="center"/>
    </xf>
    <xf numFmtId="192" fontId="5" fillId="0" borderId="3" xfId="0" applyNumberFormat="1" applyFont="1" applyBorder="1" applyAlignment="1">
      <alignment vertical="center"/>
    </xf>
    <xf numFmtId="188" fontId="6" fillId="3" borderId="0" xfId="1" applyNumberFormat="1" applyFont="1" applyFill="1" applyBorder="1" applyAlignment="1">
      <alignment horizontal="right" vertical="center"/>
    </xf>
    <xf numFmtId="0" fontId="25" fillId="0" borderId="2" xfId="0" applyFont="1" applyBorder="1" applyAlignment="1">
      <alignment horizontal="center" vertical="center"/>
    </xf>
    <xf numFmtId="4" fontId="31" fillId="0" borderId="0" xfId="1" applyNumberFormat="1" applyFont="1" applyAlignment="1">
      <alignment horizontal="right" vertical="center"/>
    </xf>
    <xf numFmtId="0" fontId="8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8" fontId="11" fillId="0" borderId="0" xfId="1" applyNumberFormat="1" applyFont="1" applyBorder="1" applyAlignment="1">
      <alignment horizontal="right" vertical="center"/>
    </xf>
    <xf numFmtId="3" fontId="11" fillId="0" borderId="19" xfId="1" applyNumberFormat="1" applyFont="1" applyBorder="1" applyAlignment="1">
      <alignment horizontal="right" vertical="center"/>
    </xf>
    <xf numFmtId="188" fontId="4" fillId="0" borderId="16" xfId="1" applyNumberFormat="1" applyFont="1" applyBorder="1" applyAlignment="1">
      <alignment horizontal="right" vertical="center"/>
    </xf>
    <xf numFmtId="188" fontId="4" fillId="0" borderId="18" xfId="1" applyNumberFormat="1" applyFont="1" applyBorder="1" applyAlignment="1">
      <alignment horizontal="right" vertical="center"/>
    </xf>
    <xf numFmtId="4" fontId="29" fillId="0" borderId="0" xfId="1" applyNumberFormat="1" applyFont="1" applyBorder="1" applyAlignment="1">
      <alignment horizontal="right" vertical="center"/>
    </xf>
    <xf numFmtId="0" fontId="33" fillId="0" borderId="0" xfId="0" applyFont="1"/>
    <xf numFmtId="188" fontId="4" fillId="0" borderId="0" xfId="0" applyNumberFormat="1" applyFont="1" applyAlignment="1">
      <alignment horizontal="center" vertical="center"/>
    </xf>
    <xf numFmtId="199" fontId="4" fillId="0" borderId="0" xfId="1" applyNumberFormat="1" applyFont="1" applyAlignment="1">
      <alignment horizontal="center" vertical="center"/>
    </xf>
    <xf numFmtId="187" fontId="4" fillId="0" borderId="0" xfId="1" applyFont="1" applyAlignment="1">
      <alignment vertical="center"/>
    </xf>
    <xf numFmtId="192" fontId="5" fillId="0" borderId="0" xfId="0" applyNumberFormat="1" applyFont="1" applyBorder="1" applyAlignment="1">
      <alignment vertical="center"/>
    </xf>
    <xf numFmtId="192" fontId="11" fillId="0" borderId="0" xfId="0" applyNumberFormat="1" applyFont="1" applyBorder="1" applyAlignment="1">
      <alignment vertical="center"/>
    </xf>
    <xf numFmtId="188" fontId="34" fillId="0" borderId="4" xfId="0" applyNumberFormat="1" applyFont="1" applyBorder="1" applyAlignment="1">
      <alignment horizontal="right" vertical="center"/>
    </xf>
    <xf numFmtId="188" fontId="29" fillId="0" borderId="0" xfId="1" applyNumberFormat="1" applyFont="1" applyBorder="1" applyAlignment="1">
      <alignment vertical="center"/>
    </xf>
    <xf numFmtId="187" fontId="29" fillId="0" borderId="0" xfId="1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1" fillId="0" borderId="0" xfId="0" applyFont="1"/>
    <xf numFmtId="188" fontId="29" fillId="0" borderId="0" xfId="0" applyNumberFormat="1" applyFont="1" applyAlignment="1">
      <alignment vertical="center"/>
    </xf>
    <xf numFmtId="198" fontId="29" fillId="0" borderId="0" xfId="0" applyNumberFormat="1" applyFont="1" applyAlignment="1">
      <alignment vertical="center"/>
    </xf>
    <xf numFmtId="0" fontId="5" fillId="0" borderId="21" xfId="0" applyFont="1" applyBorder="1" applyAlignment="1">
      <alignment horizontal="right" vertical="center"/>
    </xf>
    <xf numFmtId="198" fontId="10" fillId="0" borderId="22" xfId="0" applyNumberFormat="1" applyFont="1" applyBorder="1" applyAlignment="1">
      <alignment vertical="center"/>
    </xf>
    <xf numFmtId="198" fontId="11" fillId="0" borderId="22" xfId="0" applyNumberFormat="1" applyFont="1" applyBorder="1" applyAlignment="1">
      <alignment vertical="center"/>
    </xf>
    <xf numFmtId="192" fontId="11" fillId="0" borderId="22" xfId="0" applyNumberFormat="1" applyFont="1" applyBorder="1" applyAlignment="1">
      <alignment vertical="center"/>
    </xf>
    <xf numFmtId="198" fontId="11" fillId="0" borderId="21" xfId="0" applyNumberFormat="1" applyFont="1" applyBorder="1" applyAlignment="1">
      <alignment vertical="center"/>
    </xf>
    <xf numFmtId="192" fontId="11" fillId="0" borderId="5" xfId="0" applyNumberFormat="1" applyFont="1" applyBorder="1" applyAlignment="1">
      <alignment vertical="center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97" fontId="10" fillId="0" borderId="0" xfId="0" applyNumberFormat="1" applyFont="1" applyBorder="1" applyAlignment="1">
      <alignment vertical="center"/>
    </xf>
    <xf numFmtId="198" fontId="10" fillId="0" borderId="0" xfId="0" applyNumberFormat="1" applyFont="1" applyBorder="1" applyAlignment="1">
      <alignment vertical="center"/>
    </xf>
    <xf numFmtId="195" fontId="10" fillId="0" borderId="0" xfId="0" applyNumberFormat="1" applyFont="1" applyBorder="1" applyAlignment="1">
      <alignment vertical="center"/>
    </xf>
    <xf numFmtId="198" fontId="10" fillId="0" borderId="0" xfId="1" applyNumberFormat="1" applyFont="1" applyBorder="1" applyAlignment="1">
      <alignment vertical="center"/>
    </xf>
    <xf numFmtId="197" fontId="11" fillId="0" borderId="0" xfId="0" applyNumberFormat="1" applyFont="1" applyBorder="1" applyAlignment="1">
      <alignment vertical="center"/>
    </xf>
    <xf numFmtId="198" fontId="11" fillId="0" borderId="0" xfId="0" applyNumberFormat="1" applyFont="1" applyBorder="1" applyAlignment="1">
      <alignment vertical="center"/>
    </xf>
    <xf numFmtId="195" fontId="11" fillId="0" borderId="0" xfId="0" applyNumberFormat="1" applyFont="1" applyBorder="1" applyAlignment="1">
      <alignment vertical="center"/>
    </xf>
    <xf numFmtId="193" fontId="11" fillId="0" borderId="0" xfId="0" applyNumberFormat="1" applyFont="1" applyBorder="1" applyAlignment="1">
      <alignment vertical="center"/>
    </xf>
    <xf numFmtId="198" fontId="11" fillId="0" borderId="0" xfId="1" applyNumberFormat="1" applyFont="1" applyBorder="1" applyAlignment="1">
      <alignment vertical="center" shrinkToFit="1"/>
    </xf>
    <xf numFmtId="193" fontId="10" fillId="0" borderId="0" xfId="0" applyNumberFormat="1" applyFont="1" applyBorder="1" applyAlignment="1">
      <alignment vertical="center"/>
    </xf>
    <xf numFmtId="198" fontId="11" fillId="0" borderId="0" xfId="1" applyNumberFormat="1" applyFont="1" applyBorder="1" applyAlignment="1">
      <alignment vertical="center"/>
    </xf>
    <xf numFmtId="198" fontId="10" fillId="0" borderId="0" xfId="1" applyNumberFormat="1" applyFont="1" applyBorder="1" applyAlignment="1">
      <alignment vertical="center" shrinkToFit="1"/>
    </xf>
    <xf numFmtId="192" fontId="10" fillId="0" borderId="0" xfId="0" applyNumberFormat="1" applyFont="1" applyBorder="1" applyAlignment="1">
      <alignment vertical="center" shrinkToFit="1"/>
    </xf>
    <xf numFmtId="192" fontId="4" fillId="0" borderId="0" xfId="0" applyNumberFormat="1" applyFont="1" applyBorder="1" applyAlignment="1">
      <alignment vertical="center"/>
    </xf>
    <xf numFmtId="194" fontId="11" fillId="0" borderId="0" xfId="0" applyNumberFormat="1" applyFont="1" applyBorder="1" applyAlignment="1">
      <alignment vertical="center"/>
    </xf>
    <xf numFmtId="194" fontId="10" fillId="0" borderId="0" xfId="0" applyNumberFormat="1" applyFont="1" applyBorder="1" applyAlignment="1">
      <alignment vertical="center"/>
    </xf>
    <xf numFmtId="192" fontId="4" fillId="0" borderId="0" xfId="0" applyNumberFormat="1" applyFont="1" applyBorder="1" applyAlignment="1">
      <alignment vertical="center" shrinkToFit="1"/>
    </xf>
    <xf numFmtId="0" fontId="0" fillId="0" borderId="6" xfId="0" applyBorder="1"/>
    <xf numFmtId="0" fontId="5" fillId="0" borderId="21" xfId="0" applyFont="1" applyBorder="1" applyAlignment="1">
      <alignment horizontal="center" vertical="center"/>
    </xf>
    <xf numFmtId="192" fontId="10" fillId="0" borderId="22" xfId="0" applyNumberFormat="1" applyFont="1" applyBorder="1" applyAlignment="1">
      <alignment vertical="center"/>
    </xf>
    <xf numFmtId="193" fontId="10" fillId="0" borderId="22" xfId="0" applyNumberFormat="1" applyFont="1" applyBorder="1" applyAlignment="1">
      <alignment vertical="center"/>
    </xf>
    <xf numFmtId="193" fontId="11" fillId="0" borderId="22" xfId="0" applyNumberFormat="1" applyFont="1" applyBorder="1" applyAlignment="1">
      <alignment vertical="center"/>
    </xf>
    <xf numFmtId="192" fontId="11" fillId="0" borderId="21" xfId="0" applyNumberFormat="1" applyFont="1" applyBorder="1" applyAlignment="1">
      <alignment vertical="center"/>
    </xf>
    <xf numFmtId="192" fontId="11" fillId="0" borderId="0" xfId="0" applyNumberFormat="1" applyFont="1" applyBorder="1" applyAlignment="1">
      <alignment vertical="center" shrinkToFit="1"/>
    </xf>
    <xf numFmtId="0" fontId="37" fillId="0" borderId="0" xfId="0" applyFont="1"/>
    <xf numFmtId="0" fontId="38" fillId="0" borderId="0" xfId="0" applyFont="1"/>
    <xf numFmtId="0" fontId="38" fillId="0" borderId="0" xfId="0" applyFont="1" applyBorder="1"/>
    <xf numFmtId="0" fontId="40" fillId="0" borderId="0" xfId="0" applyFont="1" applyAlignment="1">
      <alignment horizontal="right" vertical="top"/>
    </xf>
    <xf numFmtId="0" fontId="38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192" fontId="41" fillId="0" borderId="4" xfId="0" applyNumberFormat="1" applyFont="1" applyBorder="1" applyAlignment="1">
      <alignment vertical="center"/>
    </xf>
    <xf numFmtId="0" fontId="41" fillId="0" borderId="3" xfId="0" applyFont="1" applyBorder="1" applyAlignment="1">
      <alignment vertical="center"/>
    </xf>
    <xf numFmtId="0" fontId="39" fillId="0" borderId="9" xfId="0" applyFont="1" applyBorder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41" fillId="0" borderId="4" xfId="0" applyFont="1" applyBorder="1" applyAlignment="1">
      <alignment horizontal="center" vertical="center"/>
    </xf>
    <xf numFmtId="188" fontId="41" fillId="0" borderId="4" xfId="1" applyNumberFormat="1" applyFont="1" applyBorder="1" applyAlignment="1">
      <alignment vertical="center"/>
    </xf>
    <xf numFmtId="188" fontId="41" fillId="0" borderId="5" xfId="1" applyNumberFormat="1" applyFont="1" applyBorder="1" applyAlignment="1">
      <alignment vertical="center"/>
    </xf>
    <xf numFmtId="192" fontId="41" fillId="0" borderId="5" xfId="0" applyNumberFormat="1" applyFont="1" applyBorder="1" applyAlignment="1">
      <alignment vertical="center"/>
    </xf>
    <xf numFmtId="188" fontId="39" fillId="0" borderId="4" xfId="1" applyNumberFormat="1" applyFont="1" applyBorder="1" applyAlignment="1">
      <alignment horizontal="center" vertical="center"/>
    </xf>
    <xf numFmtId="188" fontId="39" fillId="0" borderId="4" xfId="1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192" fontId="39" fillId="0" borderId="4" xfId="0" applyNumberFormat="1" applyFont="1" applyBorder="1" applyAlignment="1">
      <alignment vertical="center"/>
    </xf>
    <xf numFmtId="0" fontId="39" fillId="0" borderId="4" xfId="0" applyFont="1" applyBorder="1" applyAlignment="1">
      <alignment horizontal="left" vertical="center"/>
    </xf>
    <xf numFmtId="188" fontId="43" fillId="0" borderId="4" xfId="0" applyNumberFormat="1" applyFont="1" applyBorder="1" applyAlignment="1">
      <alignment horizontal="right" vertical="center"/>
    </xf>
    <xf numFmtId="0" fontId="39" fillId="0" borderId="4" xfId="0" applyFont="1" applyBorder="1" applyAlignment="1">
      <alignment horizontal="center" vertical="center"/>
    </xf>
    <xf numFmtId="188" fontId="39" fillId="0" borderId="7" xfId="1" applyNumberFormat="1" applyFont="1" applyBorder="1" applyAlignment="1">
      <alignment vertical="center"/>
    </xf>
    <xf numFmtId="0" fontId="39" fillId="0" borderId="3" xfId="0" quotePrefix="1" applyFont="1" applyBorder="1" applyAlignment="1">
      <alignment horizontal="center" vertical="center"/>
    </xf>
    <xf numFmtId="188" fontId="39" fillId="0" borderId="3" xfId="1" applyNumberFormat="1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192" fontId="39" fillId="0" borderId="3" xfId="0" applyNumberFormat="1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192" fontId="41" fillId="0" borderId="0" xfId="0" applyNumberFormat="1" applyFont="1" applyBorder="1" applyAlignment="1">
      <alignment vertical="center"/>
    </xf>
    <xf numFmtId="192" fontId="39" fillId="0" borderId="0" xfId="0" applyNumberFormat="1" applyFont="1" applyBorder="1" applyAlignment="1">
      <alignment vertical="center"/>
    </xf>
    <xf numFmtId="0" fontId="41" fillId="3" borderId="4" xfId="0" applyFont="1" applyFill="1" applyBorder="1" applyAlignment="1">
      <alignment horizontal="center" vertical="center"/>
    </xf>
    <xf numFmtId="198" fontId="38" fillId="0" borderId="0" xfId="0" applyNumberFormat="1" applyFont="1" applyAlignment="1">
      <alignment vertical="center"/>
    </xf>
    <xf numFmtId="198" fontId="41" fillId="0" borderId="0" xfId="1" applyNumberFormat="1" applyFont="1" applyBorder="1" applyAlignment="1">
      <alignment vertical="center" shrinkToFit="1"/>
    </xf>
    <xf numFmtId="198" fontId="42" fillId="0" borderId="0" xfId="0" applyNumberFormat="1" applyFont="1" applyAlignment="1">
      <alignment vertical="center"/>
    </xf>
    <xf numFmtId="198" fontId="42" fillId="0" borderId="0" xfId="0" applyNumberFormat="1" applyFont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" fontId="37" fillId="0" borderId="0" xfId="0" applyNumberFormat="1" applyFont="1" applyAlignment="1">
      <alignment vertical="center"/>
    </xf>
    <xf numFmtId="1" fontId="38" fillId="0" borderId="0" xfId="6" applyNumberFormat="1" applyFont="1" applyAlignment="1">
      <alignment horizontal="left" vertical="center"/>
    </xf>
    <xf numFmtId="0" fontId="38" fillId="0" borderId="0" xfId="6" applyFont="1" applyBorder="1" applyAlignment="1">
      <alignment horizontal="right" vertical="top"/>
    </xf>
    <xf numFmtId="0" fontId="38" fillId="0" borderId="0" xfId="6" applyFont="1"/>
    <xf numFmtId="0" fontId="44" fillId="0" borderId="0" xfId="6" applyFont="1"/>
    <xf numFmtId="0" fontId="15" fillId="0" borderId="0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8" fillId="0" borderId="0" xfId="3" applyFont="1" applyAlignment="1">
      <alignment horizontal="center"/>
    </xf>
    <xf numFmtId="0" fontId="21" fillId="0" borderId="6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17" fillId="0" borderId="0" xfId="3" applyFont="1" applyBorder="1" applyAlignment="1">
      <alignment horizontal="center" vertical="center"/>
    </xf>
    <xf numFmtId="0" fontId="17" fillId="0" borderId="0" xfId="3" applyFont="1" applyAlignment="1">
      <alignment horizontal="center" vertical="center"/>
    </xf>
    <xf numFmtId="0" fontId="26" fillId="0" borderId="0" xfId="3" applyFont="1" applyBorder="1" applyAlignment="1">
      <alignment horizontal="center"/>
    </xf>
    <xf numFmtId="0" fontId="9" fillId="0" borderId="6" xfId="3" applyFont="1" applyBorder="1" applyAlignment="1">
      <alignment horizontal="right" vertical="center"/>
    </xf>
    <xf numFmtId="0" fontId="21" fillId="0" borderId="6" xfId="3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0" xfId="0" applyFont="1" applyBorder="1" applyAlignment="1">
      <alignment horizontal="center"/>
    </xf>
  </cellXfs>
  <cellStyles count="7">
    <cellStyle name="Comma" xfId="1" builtinId="3"/>
    <cellStyle name="Comma 2" xfId="2"/>
    <cellStyle name="Normal" xfId="0" builtinId="0"/>
    <cellStyle name="Normal 2" xfId="3"/>
    <cellStyle name="Normal 3" xfId="4"/>
    <cellStyle name="Normal 4" xfId="5"/>
    <cellStyle name="Normal_tarctr500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worksheet" Target="worksheets/sheet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4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7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การส่งออกของไทย ปี 2540 - 2554</a:t>
            </a:r>
          </a:p>
        </c:rich>
      </c:tx>
      <c:layout>
        <c:manualLayout>
          <c:xMode val="edge"/>
          <c:yMode val="edge"/>
          <c:x val="0.23675498274158521"/>
          <c:y val="2.03804347826086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358178053830433E-2"/>
          <c:y val="0.14745762711864407"/>
          <c:w val="0.92236024844719999"/>
          <c:h val="0.78474576271186469"/>
        </c:manualLayout>
      </c:layout>
      <c:lineChart>
        <c:grouping val="standar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มูลค่า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Sheet2!$A$4:$A$18</c:f>
              <c:numCache>
                <c:formatCode>General</c:formatCode>
                <c:ptCount val="15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</c:numCache>
            </c:numRef>
          </c:cat>
          <c:val>
            <c:numRef>
              <c:f>Sheet2!$B$4:$B$18</c:f>
              <c:numCache>
                <c:formatCode>#,##0</c:formatCode>
                <c:ptCount val="15"/>
                <c:pt idx="0">
                  <c:v>58334.15</c:v>
                </c:pt>
                <c:pt idx="1">
                  <c:v>54490.07</c:v>
                </c:pt>
                <c:pt idx="2">
                  <c:v>58463.45</c:v>
                </c:pt>
                <c:pt idx="3">
                  <c:v>69624.240000000005</c:v>
                </c:pt>
                <c:pt idx="4">
                  <c:v>65183.23</c:v>
                </c:pt>
                <c:pt idx="5">
                  <c:v>68156.34</c:v>
                </c:pt>
                <c:pt idx="6">
                  <c:v>80040</c:v>
                </c:pt>
                <c:pt idx="7">
                  <c:v>96502.84</c:v>
                </c:pt>
                <c:pt idx="8">
                  <c:v>110937.66</c:v>
                </c:pt>
                <c:pt idx="9">
                  <c:v>129720.42</c:v>
                </c:pt>
                <c:pt idx="10">
                  <c:v>153864.97</c:v>
                </c:pt>
                <c:pt idx="11">
                  <c:v>177775.19</c:v>
                </c:pt>
                <c:pt idx="12">
                  <c:v>0</c:v>
                </c:pt>
                <c:pt idx="13">
                  <c:v>0</c:v>
                </c:pt>
                <c:pt idx="14">
                  <c:v>218749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733-442B-B778-6E60D528F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067136"/>
        <c:axId val="265073408"/>
      </c:lineChart>
      <c:catAx>
        <c:axId val="26506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h-TH"/>
          </a:p>
        </c:txPr>
        <c:crossAx val="265073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5073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h-TH"/>
          </a:p>
        </c:txPr>
        <c:crossAx val="26506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h-TH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2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 นำเข้าและดุลการค้า รายเดือน ปี 2549 - 2554</a:t>
            </a:r>
          </a:p>
        </c:rich>
      </c:tx>
      <c:layout>
        <c:manualLayout>
          <c:xMode val="edge"/>
          <c:yMode val="edge"/>
          <c:x val="0.2256331188808932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57581573896424E-2"/>
          <c:y val="0.19236209335220258"/>
          <c:w val="0.92130518234165049"/>
          <c:h val="0.68741159830268739"/>
        </c:manualLayout>
      </c:layout>
      <c:lineChart>
        <c:grouping val="standard"/>
        <c:varyColors val="0"/>
        <c:ser>
          <c:idx val="0"/>
          <c:order val="0"/>
          <c:tx>
            <c:strRef>
              <c:f>Gtrade47!$B$53</c:f>
              <c:strCache>
                <c:ptCount val="1"/>
                <c:pt idx="0">
                  <c:v>X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Gtrade47!$B$54:$B$120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E75-4D4A-9617-6E015D793A72}"/>
            </c:ext>
          </c:extLst>
        </c:ser>
        <c:ser>
          <c:idx val="1"/>
          <c:order val="1"/>
          <c:tx>
            <c:strRef>
              <c:f>Gtrade47!$C$53</c:f>
              <c:strCache>
                <c:ptCount val="1"/>
                <c:pt idx="0">
                  <c:v>M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Gtrade47!$C$54:$C$120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E75-4D4A-9617-6E015D793A72}"/>
            </c:ext>
          </c:extLst>
        </c:ser>
        <c:ser>
          <c:idx val="2"/>
          <c:order val="2"/>
          <c:tx>
            <c:strRef>
              <c:f>Gtrade47!$D$53</c:f>
              <c:strCache>
                <c:ptCount val="1"/>
                <c:pt idx="0">
                  <c:v>TB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Gtrade47!$D$54:$D$120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E75-4D4A-9617-6E015D793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092928"/>
        <c:axId val="266094848"/>
      </c:lineChart>
      <c:catAx>
        <c:axId val="2660929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66094848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266094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66092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th-TH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87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การส่งออกของไทย รายเดือน ปี 2550 - 2553</a:t>
            </a:r>
          </a:p>
        </c:rich>
      </c:tx>
      <c:layout>
        <c:manualLayout>
          <c:xMode val="edge"/>
          <c:yMode val="edge"/>
          <c:x val="0.2225633018009567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654510556622024E-2"/>
          <c:y val="0.22489391796322489"/>
          <c:w val="0.91170825335896477"/>
          <c:h val="0.64356435643564369"/>
        </c:manualLayout>
      </c:layout>
      <c:lineChart>
        <c:grouping val="standard"/>
        <c:varyColors val="0"/>
        <c:ser>
          <c:idx val="1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881-4B6E-984E-F8F3E55C2C03}"/>
            </c:ext>
          </c:extLst>
        </c:ser>
        <c:ser>
          <c:idx val="2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triangle"/>
            <c:size val="12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81-4B6E-984E-F8F3E55C2C03}"/>
            </c:ext>
          </c:extLst>
        </c:ser>
        <c:ser>
          <c:idx val="3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"/>
            </a:ln>
          </c:spPr>
          <c:marker>
            <c:symbol val="x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881-4B6E-984E-F8F3E55C2C03}"/>
            </c:ext>
          </c:extLst>
        </c:ser>
        <c:ser>
          <c:idx val="4"/>
          <c:order val="3"/>
          <c:tx>
            <c:strRef>
              <c:f>'trade g'!#REF!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881-4B6E-984E-F8F3E55C2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950720"/>
        <c:axId val="265952640"/>
      </c:lineChart>
      <c:catAx>
        <c:axId val="265950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65952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5952640"/>
        <c:scaling>
          <c:orientation val="minMax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659507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th-TH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02428350483611"/>
          <c:y val="0.16129067542657977"/>
          <c:w val="0.76265194839272465"/>
          <c:h val="0.52329863582845881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15B-414C-A9C5-CD761422D950}"/>
            </c:ext>
          </c:extLst>
        </c:ser>
        <c:ser>
          <c:idx val="1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15B-414C-A9C5-CD761422D950}"/>
            </c:ext>
          </c:extLst>
        </c:ser>
        <c:ser>
          <c:idx val="2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15B-414C-A9C5-CD761422D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059776"/>
        <c:axId val="266061696"/>
      </c:lineChart>
      <c:catAx>
        <c:axId val="266059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6606169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66061696"/>
        <c:scaling>
          <c:orientation val="minMax"/>
          <c:max val="18000"/>
          <c:min val="9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66059776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674856907946742"/>
          <c:y val="0.21147000442150021"/>
          <c:w val="0.99156800430062186"/>
          <c:h val="0.634410013264531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1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th-TH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6485680015003"/>
          <c:y val="0.16423430832603444"/>
          <c:w val="0.76570138617786065"/>
          <c:h val="0.52554978664331065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g'!$J$18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g'!$J$19:$J$30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EF9-4DBE-8DA3-3E9EF0AFD23A}"/>
            </c:ext>
          </c:extLst>
        </c:ser>
        <c:ser>
          <c:idx val="1"/>
          <c:order val="1"/>
          <c:tx>
            <c:strRef>
              <c:f>'trade g'!$K$18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g'!$K$19:$K$30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EF9-4DBE-8DA3-3E9EF0AFD23A}"/>
            </c:ext>
          </c:extLst>
        </c:ser>
        <c:ser>
          <c:idx val="2"/>
          <c:order val="2"/>
          <c:tx>
            <c:strRef>
              <c:f>'trade g'!$L$18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g'!$L$19:$L$30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EF9-4DBE-8DA3-3E9EF0AFD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750208"/>
        <c:axId val="266756480"/>
      </c:lineChart>
      <c:catAx>
        <c:axId val="266750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66756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6756480"/>
        <c:scaling>
          <c:orientation val="minMax"/>
          <c:max val="18000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66750208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526680994581197"/>
          <c:y val="0.21897906009924956"/>
          <c:w val="0.98792397327145709"/>
          <c:h val="0.63503937007876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th-TH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1628430754172"/>
          <c:y val="0.15901149235893319"/>
          <c:w val="0.76755493315094692"/>
          <c:h val="0.53003830786305439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g'!$J$34:$J$45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A82-4996-B4F0-8C867ED84C2C}"/>
            </c:ext>
          </c:extLst>
        </c:ser>
        <c:ser>
          <c:idx val="1"/>
          <c:order val="1"/>
          <c:tx>
            <c:strRef>
              <c:f>'trade g'!$K$33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g'!$K$34:$K$45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A82-4996-B4F0-8C867ED84C2C}"/>
            </c:ext>
          </c:extLst>
        </c:ser>
        <c:ser>
          <c:idx val="2"/>
          <c:order val="2"/>
          <c:tx>
            <c:strRef>
              <c:f>'trade g'!$L$33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g'!$L$34:$L$45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A82-4996-B4F0-8C867ED84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794880"/>
        <c:axId val="266805248"/>
      </c:lineChart>
      <c:catAx>
        <c:axId val="266794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66805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6805248"/>
        <c:scaling>
          <c:orientation val="minMax"/>
          <c:max val="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667948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225229261596539"/>
          <c:y val="0.19081364829396325"/>
          <c:w val="0.99273655411717598"/>
          <c:h val="0.607777097650852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th-TH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2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5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89720" cy="56083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0.0315</cdr:x>
      <cdr:y>0.10825</cdr:y>
    </cdr:from>
    <cdr:to>
      <cdr:x>0.25525</cdr:x>
      <cdr:y>0.16025</cdr:y>
    </cdr:to>
    <cdr:sp macro="" textlink="">
      <cdr:nvSpPr>
        <cdr:cNvPr id="3051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9956" y="576255"/>
          <a:ext cx="2059610" cy="30425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4114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800" b="0" i="0" strike="noStrike">
              <a:solidFill>
                <a:srgbClr val="000000"/>
              </a:solidFill>
              <a:latin typeface="Arial"/>
            </a:rPr>
            <a:t>ล้านเหรียญสหรัฐฯ</a:t>
          </a:r>
        </a:p>
      </cdr:txBody>
    </cdr:sp>
  </cdr:relSizeAnchor>
  <cdr:relSizeAnchor xmlns:cdr="http://schemas.openxmlformats.org/drawingml/2006/chartDrawing">
    <cdr:from>
      <cdr:x>0.89425</cdr:x>
      <cdr:y>0.1925</cdr:y>
    </cdr:from>
    <cdr:to>
      <cdr:x>0.993</cdr:x>
      <cdr:y>0.24975</cdr:y>
    </cdr:to>
    <cdr:sp macro="" textlink="">
      <cdr:nvSpPr>
        <cdr:cNvPr id="3051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33837" y="1114654"/>
          <a:ext cx="918194" cy="31687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rial"/>
            </a:rPr>
            <a:t>+12.0%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0.0375</cdr:x>
      <cdr:y>0.12125</cdr:y>
    </cdr:from>
    <cdr:to>
      <cdr:x>0.15575</cdr:x>
      <cdr:y>0.2075</cdr:y>
    </cdr:to>
    <cdr:sp macro="" textlink="">
      <cdr:nvSpPr>
        <cdr:cNvPr id="32358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2332" y="776257"/>
          <a:ext cx="1184017" cy="6166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225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  <cdr:relSizeAnchor xmlns:cdr="http://schemas.openxmlformats.org/drawingml/2006/chartDrawing">
    <cdr:from>
      <cdr:x>0.906</cdr:x>
      <cdr:y>0.229</cdr:y>
    </cdr:from>
    <cdr:to>
      <cdr:x>0.9915</cdr:x>
      <cdr:y>0.2835</cdr:y>
    </cdr:to>
    <cdr:sp macro="" textlink="">
      <cdr:nvSpPr>
        <cdr:cNvPr id="32358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1618042"/>
          <a:ext cx="848918" cy="359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FF00"/>
              </a:solidFill>
              <a:latin typeface="DilleniaUPC"/>
              <a:cs typeface="DilleniaUPC"/>
            </a:rPr>
            <a:t>ส่งออก</a:t>
          </a:r>
        </a:p>
      </cdr:txBody>
    </cdr:sp>
  </cdr:relSizeAnchor>
  <cdr:relSizeAnchor xmlns:cdr="http://schemas.openxmlformats.org/drawingml/2006/chartDrawing">
    <cdr:from>
      <cdr:x>0.906</cdr:x>
      <cdr:y>0.44125</cdr:y>
    </cdr:from>
    <cdr:to>
      <cdr:x>0.99175</cdr:x>
      <cdr:y>0.49625</cdr:y>
    </cdr:to>
    <cdr:sp macro="" textlink="">
      <cdr:nvSpPr>
        <cdr:cNvPr id="323587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3015977"/>
          <a:ext cx="851400" cy="3646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FF"/>
              </a:solidFill>
              <a:latin typeface="DilleniaUPC"/>
              <a:cs typeface="DilleniaUPC"/>
            </a:rPr>
            <a:t>นำเข้า</a:t>
          </a:r>
        </a:p>
      </cdr:txBody>
    </cdr:sp>
  </cdr:relSizeAnchor>
  <cdr:relSizeAnchor xmlns:cdr="http://schemas.openxmlformats.org/drawingml/2006/chartDrawing">
    <cdr:from>
      <cdr:x>0.906</cdr:x>
      <cdr:y>0.61125</cdr:y>
    </cdr:from>
    <cdr:to>
      <cdr:x>0.99175</cdr:x>
      <cdr:y>0.66625</cdr:y>
    </cdr:to>
    <cdr:sp macro="" textlink="">
      <cdr:nvSpPr>
        <cdr:cNvPr id="323588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4138357"/>
          <a:ext cx="851400" cy="3629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00"/>
              </a:solidFill>
              <a:latin typeface="DilleniaUPC"/>
              <a:cs typeface="DilleniaUPC"/>
            </a:rPr>
            <a:t>ดุลการค้า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0.86075</cdr:x>
      <cdr:y>0.25575</cdr:y>
    </cdr:from>
    <cdr:to>
      <cdr:x>0.937</cdr:x>
      <cdr:y>0.33625</cdr:y>
    </cdr:to>
    <cdr:sp macro="" textlink="">
      <cdr:nvSpPr>
        <cdr:cNvPr id="2795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33855" y="1868394"/>
          <a:ext cx="776933" cy="5175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8000"/>
              </a:solidFill>
              <a:latin typeface="DilleniaUPC"/>
              <a:cs typeface="DilleniaUPC"/>
            </a:rPr>
            <a:t>2553</a:t>
          </a:r>
        </a:p>
      </cdr:txBody>
    </cdr:sp>
  </cdr:relSizeAnchor>
  <cdr:relSizeAnchor xmlns:cdr="http://schemas.openxmlformats.org/drawingml/2006/chartDrawing">
    <cdr:from>
      <cdr:x>0.84675</cdr:x>
      <cdr:y>0.44775</cdr:y>
    </cdr:from>
    <cdr:to>
      <cdr:x>0.92575</cdr:x>
      <cdr:y>0.52825</cdr:y>
    </cdr:to>
    <cdr:sp macro="" textlink="">
      <cdr:nvSpPr>
        <cdr:cNvPr id="2795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44495" y="3110069"/>
          <a:ext cx="767005" cy="5208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FF0000"/>
              </a:solidFill>
              <a:latin typeface="DilleniaUPC"/>
              <a:cs typeface="DilleniaUPC"/>
            </a:rPr>
            <a:t>2552</a:t>
          </a:r>
        </a:p>
      </cdr:txBody>
    </cdr:sp>
  </cdr:relSizeAnchor>
  <cdr:relSizeAnchor xmlns:cdr="http://schemas.openxmlformats.org/drawingml/2006/chartDrawing">
    <cdr:from>
      <cdr:x>0.87375</cdr:x>
      <cdr:y>0.66525</cdr:y>
    </cdr:from>
    <cdr:to>
      <cdr:x>0.95225</cdr:x>
      <cdr:y>0.747</cdr:y>
    </cdr:to>
    <cdr:sp macro="" textlink="">
      <cdr:nvSpPr>
        <cdr:cNvPr id="279556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15057" y="4509684"/>
          <a:ext cx="767004" cy="5259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FF"/>
              </a:solidFill>
              <a:latin typeface="DilleniaUPC"/>
              <a:cs typeface="DilleniaUPC"/>
            </a:rPr>
            <a:t>2551</a:t>
          </a:r>
        </a:p>
      </cdr:txBody>
    </cdr:sp>
  </cdr:relSizeAnchor>
  <cdr:relSizeAnchor xmlns:cdr="http://schemas.openxmlformats.org/drawingml/2006/chartDrawing">
    <cdr:from>
      <cdr:x>0.02675</cdr:x>
      <cdr:y>0.152</cdr:y>
    </cdr:from>
    <cdr:to>
      <cdr:x>0.208</cdr:x>
      <cdr:y>0.24475</cdr:y>
    </cdr:to>
    <cdr:sp macro="" textlink="">
      <cdr:nvSpPr>
        <cdr:cNvPr id="27955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526" y="940918"/>
          <a:ext cx="1774784" cy="5796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360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99060</xdr:colOff>
      <xdr:row>0</xdr:row>
      <xdr:rowOff>99060</xdr:rowOff>
    </xdr:from>
    <xdr:to>
      <xdr:col>23</xdr:col>
      <xdr:colOff>388620</xdr:colOff>
      <xdr:row>14</xdr:row>
      <xdr:rowOff>114300</xdr:rowOff>
    </xdr:to>
    <xdr:graphicFrame macro="">
      <xdr:nvGraphicFramePr>
        <xdr:cNvPr id="185624" name="Chart 1">
          <a:extLst>
            <a:ext uri="{FF2B5EF4-FFF2-40B4-BE49-F238E27FC236}">
              <a16:creationId xmlns:a16="http://schemas.microsoft.com/office/drawing/2014/main" xmlns="" id="{00000000-0008-0000-0C00-000018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144780</xdr:colOff>
      <xdr:row>15</xdr:row>
      <xdr:rowOff>99060</xdr:rowOff>
    </xdr:from>
    <xdr:to>
      <xdr:col>23</xdr:col>
      <xdr:colOff>419100</xdr:colOff>
      <xdr:row>29</xdr:row>
      <xdr:rowOff>76200</xdr:rowOff>
    </xdr:to>
    <xdr:graphicFrame macro="">
      <xdr:nvGraphicFramePr>
        <xdr:cNvPr id="185625" name="Chart 2">
          <a:extLst>
            <a:ext uri="{FF2B5EF4-FFF2-40B4-BE49-F238E27FC236}">
              <a16:creationId xmlns:a16="http://schemas.microsoft.com/office/drawing/2014/main" xmlns="" id="{00000000-0008-0000-0C00-000019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182880</xdr:colOff>
      <xdr:row>30</xdr:row>
      <xdr:rowOff>99060</xdr:rowOff>
    </xdr:from>
    <xdr:to>
      <xdr:col>23</xdr:col>
      <xdr:colOff>441960</xdr:colOff>
      <xdr:row>45</xdr:row>
      <xdr:rowOff>0</xdr:rowOff>
    </xdr:to>
    <xdr:graphicFrame macro="">
      <xdr:nvGraphicFramePr>
        <xdr:cNvPr id="185626" name="Chart 3">
          <a:extLst>
            <a:ext uri="{FF2B5EF4-FFF2-40B4-BE49-F238E27FC236}">
              <a16:creationId xmlns:a16="http://schemas.microsoft.com/office/drawing/2014/main" xmlns="" id="{00000000-0008-0000-0C00-00001A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L185"/>
  <sheetViews>
    <sheetView zoomScale="120" zoomScaleNormal="100" workbookViewId="0">
      <selection activeCell="V30" sqref="V30"/>
    </sheetView>
  </sheetViews>
  <sheetFormatPr defaultRowHeight="21" x14ac:dyDescent="0.45"/>
  <cols>
    <col min="1" max="1" width="7.6640625" customWidth="1"/>
    <col min="2" max="3" width="9" hidden="1" customWidth="1"/>
    <col min="4" max="14" width="9.33203125" hidden="1" customWidth="1"/>
    <col min="15" max="16" width="0" hidden="1" customWidth="1"/>
    <col min="23" max="23" width="1.33203125" customWidth="1"/>
    <col min="24" max="33" width="5.83203125" hidden="1" customWidth="1"/>
    <col min="34" max="36" width="6.33203125" hidden="1" customWidth="1"/>
    <col min="37" max="37" width="6.83203125" hidden="1" customWidth="1"/>
    <col min="38" max="38" width="6.6640625" customWidth="1"/>
    <col min="39" max="39" width="2.83203125" hidden="1" customWidth="1"/>
    <col min="40" max="50" width="5.83203125" hidden="1" customWidth="1"/>
    <col min="51" max="53" width="6.33203125" hidden="1" customWidth="1"/>
    <col min="54" max="58" width="6.6640625" customWidth="1"/>
    <col min="60" max="60" width="10.6640625" hidden="1" customWidth="1"/>
    <col min="61" max="61" width="0" hidden="1" customWidth="1"/>
  </cols>
  <sheetData>
    <row r="1" spans="1:64" ht="12.6" customHeight="1" x14ac:dyDescent="0.45">
      <c r="A1" s="428" t="s">
        <v>19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16"/>
      <c r="X1" s="17"/>
      <c r="Y1" s="17"/>
      <c r="Z1" s="16"/>
      <c r="AA1" s="26" t="s">
        <v>0</v>
      </c>
      <c r="AB1" s="25" t="s">
        <v>0</v>
      </c>
      <c r="AC1" s="18"/>
      <c r="AD1" s="25" t="s">
        <v>0</v>
      </c>
      <c r="AE1" s="7"/>
      <c r="AF1" s="72" t="s">
        <v>0</v>
      </c>
      <c r="AG1" s="428" t="s">
        <v>0</v>
      </c>
      <c r="AH1" s="428"/>
      <c r="AI1" s="428"/>
      <c r="AJ1" s="428"/>
      <c r="AK1" s="428"/>
      <c r="AL1" s="428"/>
      <c r="AM1" s="428"/>
      <c r="AN1" s="428"/>
      <c r="AO1" s="428"/>
      <c r="AP1" s="428"/>
      <c r="AQ1" s="428"/>
      <c r="AR1" s="428"/>
      <c r="AS1" s="428"/>
      <c r="AT1" s="428"/>
      <c r="AU1" s="428"/>
      <c r="AV1" s="428"/>
      <c r="AW1" s="428"/>
      <c r="AX1" s="428"/>
      <c r="AY1" s="428"/>
      <c r="AZ1" s="428"/>
      <c r="BA1" s="428"/>
      <c r="BB1" s="428"/>
      <c r="BC1" s="428"/>
      <c r="BD1" s="428"/>
      <c r="BE1" s="428"/>
      <c r="BF1" s="428"/>
    </row>
    <row r="2" spans="1:64" ht="11.85" customHeight="1" x14ac:dyDescent="0.5">
      <c r="A2" s="3"/>
      <c r="B2" s="1"/>
      <c r="E2" s="4"/>
      <c r="G2" s="5"/>
      <c r="H2" s="5"/>
      <c r="I2" s="5"/>
      <c r="J2" s="5"/>
      <c r="K2" s="20"/>
      <c r="L2" s="20"/>
      <c r="M2" s="20"/>
      <c r="O2" s="20"/>
      <c r="P2" s="20"/>
      <c r="S2" s="20"/>
      <c r="U2" s="20"/>
      <c r="V2" s="20" t="s">
        <v>2</v>
      </c>
      <c r="W2" s="20"/>
      <c r="X2" s="12"/>
      <c r="Y2" s="12"/>
      <c r="Z2" s="12"/>
      <c r="AA2" s="13"/>
      <c r="AB2" s="12"/>
      <c r="AC2" s="14"/>
      <c r="AD2" s="14"/>
      <c r="AE2" s="14"/>
      <c r="AF2" s="14"/>
      <c r="AG2" s="20"/>
      <c r="AH2" s="20"/>
      <c r="AI2" s="20"/>
      <c r="AK2" s="20"/>
      <c r="AL2" s="20"/>
      <c r="AM2" s="20"/>
      <c r="AS2" s="5"/>
      <c r="AT2" s="5"/>
      <c r="AU2" s="5"/>
      <c r="AV2" s="5"/>
      <c r="AW2" s="20"/>
      <c r="AX2" s="20"/>
      <c r="AY2" s="20"/>
      <c r="AZ2" s="20"/>
      <c r="BA2" s="20" t="s">
        <v>3</v>
      </c>
      <c r="BB2" s="20"/>
      <c r="BC2" s="20"/>
      <c r="BE2" s="20"/>
      <c r="BF2" s="20" t="s">
        <v>3</v>
      </c>
    </row>
    <row r="3" spans="1:64" ht="11.85" customHeight="1" x14ac:dyDescent="0.45">
      <c r="A3" s="98"/>
      <c r="B3" s="92">
        <v>2535</v>
      </c>
      <c r="C3" s="30">
        <v>2536</v>
      </c>
      <c r="D3" s="30">
        <v>2537</v>
      </c>
      <c r="E3" s="30">
        <v>2538</v>
      </c>
      <c r="F3" s="30">
        <v>2539</v>
      </c>
      <c r="G3" s="30">
        <v>2540</v>
      </c>
      <c r="H3" s="30">
        <v>2541</v>
      </c>
      <c r="I3" s="30">
        <v>2542</v>
      </c>
      <c r="J3" s="30">
        <v>2543</v>
      </c>
      <c r="K3" s="30">
        <v>2544</v>
      </c>
      <c r="L3" s="30">
        <v>2545</v>
      </c>
      <c r="M3" s="92">
        <v>2546</v>
      </c>
      <c r="N3" s="92">
        <v>2547</v>
      </c>
      <c r="O3" s="92">
        <v>2548</v>
      </c>
      <c r="P3" s="92">
        <v>2549</v>
      </c>
      <c r="Q3" s="92">
        <v>2550</v>
      </c>
      <c r="R3" s="132">
        <v>2551</v>
      </c>
      <c r="S3" s="92">
        <v>2552</v>
      </c>
      <c r="T3" s="132">
        <v>2553</v>
      </c>
      <c r="U3" s="132">
        <v>2554</v>
      </c>
      <c r="V3" s="132">
        <v>2555</v>
      </c>
      <c r="W3" s="24"/>
      <c r="X3" s="23">
        <v>2536</v>
      </c>
      <c r="Y3" s="23">
        <v>2537</v>
      </c>
      <c r="Z3" s="23">
        <v>2538</v>
      </c>
      <c r="AA3" s="23">
        <v>2539</v>
      </c>
      <c r="AB3" s="23">
        <v>2540</v>
      </c>
      <c r="AC3" s="23">
        <v>2541</v>
      </c>
      <c r="AD3" s="30">
        <v>2542</v>
      </c>
      <c r="AE3" s="30">
        <v>2543</v>
      </c>
      <c r="AF3" s="30">
        <v>2544</v>
      </c>
      <c r="AG3" s="30">
        <v>2545</v>
      </c>
      <c r="AH3" s="92">
        <v>2546</v>
      </c>
      <c r="AI3" s="92">
        <v>2547</v>
      </c>
      <c r="AJ3" s="92">
        <v>2548</v>
      </c>
      <c r="AK3" s="92">
        <v>2549</v>
      </c>
      <c r="AL3" s="92">
        <v>2550</v>
      </c>
      <c r="AM3" s="133"/>
      <c r="AN3" s="22">
        <v>2536</v>
      </c>
      <c r="AO3" s="22">
        <v>2537</v>
      </c>
      <c r="AP3" s="22">
        <v>2538</v>
      </c>
      <c r="AQ3" s="22">
        <v>2539</v>
      </c>
      <c r="AR3" s="22">
        <v>2540</v>
      </c>
      <c r="AS3" s="22">
        <v>2541</v>
      </c>
      <c r="AT3" s="22">
        <v>2542</v>
      </c>
      <c r="AU3" s="22">
        <v>2543</v>
      </c>
      <c r="AV3" s="22">
        <v>2544</v>
      </c>
      <c r="AW3" s="22">
        <v>2545</v>
      </c>
      <c r="AX3" s="22">
        <v>2546</v>
      </c>
      <c r="AY3" s="134">
        <v>2547</v>
      </c>
      <c r="AZ3" s="92">
        <v>2548</v>
      </c>
      <c r="BA3" s="92">
        <v>2549</v>
      </c>
      <c r="BB3" s="132">
        <v>2551</v>
      </c>
      <c r="BC3" s="132">
        <v>2552</v>
      </c>
      <c r="BD3" s="132">
        <v>2553</v>
      </c>
      <c r="BE3" s="132">
        <v>2554</v>
      </c>
      <c r="BF3" s="132">
        <v>2555</v>
      </c>
      <c r="BH3" s="339"/>
    </row>
    <row r="4" spans="1:64" ht="11.25" customHeight="1" x14ac:dyDescent="0.45">
      <c r="A4" s="99" t="s">
        <v>4</v>
      </c>
      <c r="B4" s="40">
        <v>66226.899999999994</v>
      </c>
      <c r="C4" s="40">
        <v>61551.9</v>
      </c>
      <c r="D4" s="40">
        <v>77062.600000000006</v>
      </c>
      <c r="E4" s="40">
        <v>99967.7</v>
      </c>
      <c r="F4" s="40">
        <v>113457.1</v>
      </c>
      <c r="G4" s="40">
        <v>118901.01</v>
      </c>
      <c r="H4" s="40">
        <v>219117.16</v>
      </c>
      <c r="I4" s="39">
        <v>147221.38</v>
      </c>
      <c r="J4" s="40">
        <v>202834.76</v>
      </c>
      <c r="K4" s="40">
        <v>222427.49</v>
      </c>
      <c r="L4" s="40">
        <v>212048.46</v>
      </c>
      <c r="M4" s="40">
        <v>262100.49</v>
      </c>
      <c r="N4" s="40">
        <v>280165.15000000002</v>
      </c>
      <c r="O4" s="40">
        <v>305638.17</v>
      </c>
      <c r="P4" s="40">
        <v>362822.58</v>
      </c>
      <c r="Q4" s="40">
        <v>374037.31</v>
      </c>
      <c r="R4" s="40">
        <v>477297.17</v>
      </c>
      <c r="S4" s="40">
        <v>359880.93471100001</v>
      </c>
      <c r="T4" s="39">
        <v>452609.61</v>
      </c>
      <c r="U4" s="39">
        <v>483454.32</v>
      </c>
      <c r="V4" s="39">
        <v>488709.51</v>
      </c>
      <c r="W4" s="41"/>
      <c r="X4" s="42">
        <f t="shared" ref="X4:AL19" si="0">((C4/B4)-1)*100</f>
        <v>-7.0590651230844177</v>
      </c>
      <c r="Y4" s="42">
        <f t="shared" si="0"/>
        <v>25.199384584391392</v>
      </c>
      <c r="Z4" s="42">
        <f t="shared" si="0"/>
        <v>29.722718932400394</v>
      </c>
      <c r="AA4" s="42">
        <f t="shared" si="0"/>
        <v>13.493758483990348</v>
      </c>
      <c r="AB4" s="42">
        <f t="shared" si="0"/>
        <v>4.7982100723533261</v>
      </c>
      <c r="AC4" s="42">
        <f t="shared" si="0"/>
        <v>84.28536477528661</v>
      </c>
      <c r="AD4" s="43">
        <f t="shared" si="0"/>
        <v>-32.811569846925728</v>
      </c>
      <c r="AE4" s="43">
        <f t="shared" si="0"/>
        <v>37.775342141202593</v>
      </c>
      <c r="AF4" s="43">
        <f t="shared" si="0"/>
        <v>9.6594538332581479</v>
      </c>
      <c r="AG4" s="43">
        <f t="shared" si="0"/>
        <v>-4.6662532585338257</v>
      </c>
      <c r="AH4" s="43">
        <f t="shared" si="0"/>
        <v>23.604052583074655</v>
      </c>
      <c r="AI4" s="43">
        <f t="shared" si="0"/>
        <v>6.8922648713857892</v>
      </c>
      <c r="AJ4" s="43">
        <f t="shared" si="0"/>
        <v>9.092144401257606</v>
      </c>
      <c r="AK4" s="43">
        <f t="shared" si="0"/>
        <v>18.709839153925056</v>
      </c>
      <c r="AL4" s="43">
        <f t="shared" si="0"/>
        <v>3.0909680428379049</v>
      </c>
      <c r="AN4" s="43">
        <f t="shared" ref="AN4:AZ5" si="1">+(C4/C$30)*100</f>
        <v>6.5420710739272661</v>
      </c>
      <c r="AO4" s="43">
        <f t="shared" si="1"/>
        <v>6.7741290096638398</v>
      </c>
      <c r="AP4" s="43">
        <f t="shared" si="1"/>
        <v>7.1085104202835483</v>
      </c>
      <c r="AQ4" s="43">
        <f t="shared" si="1"/>
        <v>8.0406761172420911</v>
      </c>
      <c r="AR4" s="43">
        <f t="shared" si="1"/>
        <v>6.581180970107317</v>
      </c>
      <c r="AS4" s="43">
        <f t="shared" si="1"/>
        <v>9.7468168781879818</v>
      </c>
      <c r="AT4" s="43">
        <f t="shared" si="1"/>
        <v>6.6488186263810398</v>
      </c>
      <c r="AU4" s="43">
        <f t="shared" si="1"/>
        <v>7.3276739113297555</v>
      </c>
      <c r="AV4" s="43">
        <f t="shared" si="1"/>
        <v>7.7105830782514051</v>
      </c>
      <c r="AW4" s="43">
        <f t="shared" si="1"/>
        <v>7.2521419530382092</v>
      </c>
      <c r="AX4" s="43">
        <f t="shared" si="1"/>
        <v>7.8812279340313411</v>
      </c>
      <c r="AY4" s="43">
        <f t="shared" si="1"/>
        <v>7.2325143207850218</v>
      </c>
      <c r="AZ4" s="43">
        <f t="shared" si="1"/>
        <v>6.8857726143005396</v>
      </c>
      <c r="BA4" s="95"/>
      <c r="BB4" s="43">
        <f t="shared" ref="BB4:BF30" si="2">((R4/Q4)-1)*100</f>
        <v>27.606834195230423</v>
      </c>
      <c r="BC4" s="43">
        <f t="shared" si="2"/>
        <v>-24.600237057554729</v>
      </c>
      <c r="BD4" s="142">
        <f t="shared" si="2"/>
        <v>25.76648728654245</v>
      </c>
      <c r="BE4" s="142">
        <f t="shared" si="2"/>
        <v>6.8148597198367078</v>
      </c>
      <c r="BF4" s="142">
        <f t="shared" si="2"/>
        <v>1.0870085926629081</v>
      </c>
      <c r="BH4" s="340">
        <f t="shared" ref="BH4:BH27" si="3">+U4</f>
        <v>483454.32</v>
      </c>
    </row>
    <row r="5" spans="1:64" ht="11.85" customHeight="1" x14ac:dyDescent="0.45">
      <c r="A5" s="99" t="s">
        <v>5</v>
      </c>
      <c r="B5" s="40">
        <v>57986.8</v>
      </c>
      <c r="C5" s="40">
        <v>70444.399999999994</v>
      </c>
      <c r="D5" s="40">
        <v>75291.199999999997</v>
      </c>
      <c r="E5" s="40">
        <v>99718</v>
      </c>
      <c r="F5" s="40">
        <v>118110.6</v>
      </c>
      <c r="G5" s="40">
        <v>112136.23</v>
      </c>
      <c r="H5" s="40">
        <v>220784.49</v>
      </c>
      <c r="I5" s="40">
        <v>155134.35999999999</v>
      </c>
      <c r="J5" s="40">
        <v>200673.07</v>
      </c>
      <c r="K5" s="40">
        <v>226016.09</v>
      </c>
      <c r="L5" s="40">
        <v>213841.54</v>
      </c>
      <c r="M5" s="40">
        <v>258216.97</v>
      </c>
      <c r="N5" s="40">
        <v>285138.24</v>
      </c>
      <c r="O5" s="40">
        <v>297832.07</v>
      </c>
      <c r="P5" s="40">
        <v>371405.11</v>
      </c>
      <c r="Q5" s="40">
        <v>399484.81</v>
      </c>
      <c r="R5" s="130">
        <v>435553.76</v>
      </c>
      <c r="S5" s="40">
        <v>405630.09279999998</v>
      </c>
      <c r="T5" s="130">
        <v>470690.43</v>
      </c>
      <c r="U5" s="40">
        <v>557478.96</v>
      </c>
      <c r="V5" s="40">
        <v>597145.59999999998</v>
      </c>
      <c r="W5" s="41"/>
      <c r="X5" s="42">
        <f t="shared" si="0"/>
        <v>21.483510040216025</v>
      </c>
      <c r="Y5" s="42">
        <f t="shared" si="0"/>
        <v>6.8803197983090314</v>
      </c>
      <c r="Z5" s="42">
        <f t="shared" si="0"/>
        <v>32.443100920160674</v>
      </c>
      <c r="AA5" s="42">
        <f t="shared" si="0"/>
        <v>18.444613810946887</v>
      </c>
      <c r="AB5" s="42">
        <f t="shared" si="0"/>
        <v>-5.0582843538175322</v>
      </c>
      <c r="AC5" s="42">
        <f t="shared" si="0"/>
        <v>96.889524465019022</v>
      </c>
      <c r="AD5" s="43">
        <f t="shared" si="0"/>
        <v>-29.734937449636977</v>
      </c>
      <c r="AE5" s="43">
        <f t="shared" si="0"/>
        <v>29.354367401264312</v>
      </c>
      <c r="AF5" s="43">
        <f t="shared" si="0"/>
        <v>12.629008964680711</v>
      </c>
      <c r="AG5" s="43">
        <f t="shared" si="0"/>
        <v>-5.3865855302602572</v>
      </c>
      <c r="AH5" s="43">
        <f t="shared" si="0"/>
        <v>20.751548085559058</v>
      </c>
      <c r="AI5" s="43">
        <f t="shared" si="0"/>
        <v>10.425832972945193</v>
      </c>
      <c r="AJ5" s="43">
        <f t="shared" si="0"/>
        <v>4.451816073494741</v>
      </c>
      <c r="AK5" s="43">
        <f t="shared" si="0"/>
        <v>24.702860239328817</v>
      </c>
      <c r="AL5" s="43">
        <f t="shared" si="0"/>
        <v>7.5603967861400667</v>
      </c>
      <c r="AN5" s="43">
        <f t="shared" si="1"/>
        <v>7.4872143924096868</v>
      </c>
      <c r="AO5" s="43">
        <f t="shared" si="1"/>
        <v>6.6184154452666029</v>
      </c>
      <c r="AP5" s="43">
        <f t="shared" si="1"/>
        <v>7.0907547346776498</v>
      </c>
      <c r="AQ5" s="43">
        <f t="shared" si="1"/>
        <v>8.3704684908492624</v>
      </c>
      <c r="AR5" s="43">
        <f t="shared" si="1"/>
        <v>6.2067498243755637</v>
      </c>
      <c r="AS5" s="43">
        <f t="shared" si="1"/>
        <v>9.8209834116785988</v>
      </c>
      <c r="AT5" s="43">
        <f t="shared" si="1"/>
        <v>7.0061849872600126</v>
      </c>
      <c r="AU5" s="43">
        <f t="shared" si="1"/>
        <v>7.2495800016991661</v>
      </c>
      <c r="AV5" s="43">
        <f t="shared" si="1"/>
        <v>7.8349840613970265</v>
      </c>
      <c r="AW5" s="43">
        <f t="shared" si="1"/>
        <v>7.3134660045929998</v>
      </c>
      <c r="AX5" s="43">
        <f t="shared" si="1"/>
        <v>7.7644524701382016</v>
      </c>
      <c r="AY5" s="43">
        <f t="shared" si="1"/>
        <v>7.360895543944121</v>
      </c>
      <c r="AZ5" s="43">
        <f t="shared" si="1"/>
        <v>6.7099077031721581</v>
      </c>
      <c r="BA5" s="96"/>
      <c r="BB5" s="43">
        <f t="shared" si="2"/>
        <v>9.0288664542714336</v>
      </c>
      <c r="BC5" s="43">
        <f t="shared" si="2"/>
        <v>-6.8702580365739507</v>
      </c>
      <c r="BD5" s="43">
        <f t="shared" si="2"/>
        <v>16.039327050638398</v>
      </c>
      <c r="BE5" s="43">
        <f t="shared" si="2"/>
        <v>18.438558438504906</v>
      </c>
      <c r="BF5" s="43">
        <f t="shared" si="2"/>
        <v>7.1153609097642123</v>
      </c>
      <c r="BH5" s="340">
        <f t="shared" si="3"/>
        <v>557478.96</v>
      </c>
    </row>
    <row r="6" spans="1:64" ht="8.4499999999999993" hidden="1" customHeight="1" x14ac:dyDescent="0.45">
      <c r="A6" s="100" t="s">
        <v>49</v>
      </c>
      <c r="B6" s="44">
        <f t="shared" ref="B6:U6" si="4">+B4+B5</f>
        <v>124213.7</v>
      </c>
      <c r="C6" s="44">
        <f t="shared" si="4"/>
        <v>131996.29999999999</v>
      </c>
      <c r="D6" s="44">
        <f t="shared" si="4"/>
        <v>152353.79999999999</v>
      </c>
      <c r="E6" s="44">
        <f t="shared" si="4"/>
        <v>199685.7</v>
      </c>
      <c r="F6" s="44">
        <f t="shared" si="4"/>
        <v>231567.7</v>
      </c>
      <c r="G6" s="44">
        <f t="shared" si="4"/>
        <v>231037.24</v>
      </c>
      <c r="H6" s="44">
        <f t="shared" si="4"/>
        <v>439901.65</v>
      </c>
      <c r="I6" s="44">
        <f t="shared" si="4"/>
        <v>302355.74</v>
      </c>
      <c r="J6" s="44">
        <f t="shared" si="4"/>
        <v>403507.83</v>
      </c>
      <c r="K6" s="44">
        <f t="shared" si="4"/>
        <v>448443.57999999996</v>
      </c>
      <c r="L6" s="44">
        <f t="shared" si="4"/>
        <v>425890</v>
      </c>
      <c r="M6" s="44">
        <f t="shared" si="4"/>
        <v>520317.45999999996</v>
      </c>
      <c r="N6" s="44">
        <f t="shared" si="4"/>
        <v>565303.39</v>
      </c>
      <c r="O6" s="44">
        <f t="shared" si="4"/>
        <v>603470.24</v>
      </c>
      <c r="P6" s="44">
        <f t="shared" si="4"/>
        <v>734227.69</v>
      </c>
      <c r="Q6" s="44">
        <f t="shared" si="4"/>
        <v>773522.12</v>
      </c>
      <c r="R6" s="44">
        <f t="shared" si="4"/>
        <v>912850.92999999993</v>
      </c>
      <c r="S6" s="44">
        <f t="shared" si="4"/>
        <v>765511.02751099993</v>
      </c>
      <c r="T6" s="44">
        <f t="shared" si="4"/>
        <v>923300.04</v>
      </c>
      <c r="U6" s="44">
        <f t="shared" si="4"/>
        <v>1040933.28</v>
      </c>
      <c r="V6" s="44">
        <f>+V4+V5</f>
        <v>1085855.1099999999</v>
      </c>
      <c r="W6" s="45"/>
      <c r="X6" s="46">
        <f t="shared" si="0"/>
        <v>6.2654924537309364</v>
      </c>
      <c r="Y6" s="46">
        <f t="shared" si="0"/>
        <v>15.422780790067602</v>
      </c>
      <c r="Z6" s="46">
        <f t="shared" si="0"/>
        <v>31.06709514301582</v>
      </c>
      <c r="AA6" s="46">
        <f t="shared" si="0"/>
        <v>15.966090711553216</v>
      </c>
      <c r="AB6" s="46">
        <f t="shared" si="0"/>
        <v>-0.22907339840574359</v>
      </c>
      <c r="AC6" s="46">
        <f t="shared" si="0"/>
        <v>90.402919460083581</v>
      </c>
      <c r="AD6" s="47">
        <f t="shared" si="0"/>
        <v>-31.267423070588627</v>
      </c>
      <c r="AE6" s="47">
        <f t="shared" si="0"/>
        <v>33.454661717353204</v>
      </c>
      <c r="AF6" s="47">
        <f t="shared" si="0"/>
        <v>11.136277082900703</v>
      </c>
      <c r="AG6" s="47">
        <f t="shared" si="0"/>
        <v>-5.0293015678806174</v>
      </c>
      <c r="AH6" s="47">
        <f t="shared" si="0"/>
        <v>22.171795534058081</v>
      </c>
      <c r="AI6" s="47">
        <f t="shared" si="0"/>
        <v>8.6458620858120163</v>
      </c>
      <c r="AJ6" s="47">
        <f t="shared" si="0"/>
        <v>6.7515692768090441</v>
      </c>
      <c r="AK6" s="47">
        <f t="shared" si="0"/>
        <v>21.667588777865831</v>
      </c>
      <c r="AL6" s="47">
        <f t="shared" si="0"/>
        <v>5.351804424592066</v>
      </c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96"/>
      <c r="BB6" s="47">
        <f t="shared" si="2"/>
        <v>18.012259300354593</v>
      </c>
      <c r="BC6" s="47">
        <f t="shared" si="2"/>
        <v>-16.140631251698455</v>
      </c>
      <c r="BD6" s="47">
        <f t="shared" si="2"/>
        <v>20.612245522058494</v>
      </c>
      <c r="BE6" s="47">
        <f t="shared" si="2"/>
        <v>12.740521488551003</v>
      </c>
      <c r="BF6" s="43">
        <f t="shared" si="2"/>
        <v>4.3155340369173123</v>
      </c>
      <c r="BH6" s="340">
        <f t="shared" si="3"/>
        <v>1040933.28</v>
      </c>
    </row>
    <row r="7" spans="1:64" ht="11.85" customHeight="1" x14ac:dyDescent="0.45">
      <c r="A7" s="99" t="s">
        <v>6</v>
      </c>
      <c r="B7" s="40">
        <v>69150.7</v>
      </c>
      <c r="C7" s="40">
        <v>75420.100000000006</v>
      </c>
      <c r="D7" s="40">
        <v>103901.2</v>
      </c>
      <c r="E7" s="40">
        <v>128892.6</v>
      </c>
      <c r="F7" s="40">
        <v>123335.6</v>
      </c>
      <c r="G7" s="40">
        <v>129767.52</v>
      </c>
      <c r="H7" s="40">
        <v>207118.91</v>
      </c>
      <c r="I7" s="40">
        <v>177909.2</v>
      </c>
      <c r="J7" s="40">
        <v>218511.49</v>
      </c>
      <c r="K7" s="40">
        <v>256633.19</v>
      </c>
      <c r="L7" s="40">
        <v>247156.98</v>
      </c>
      <c r="M7" s="40">
        <v>283196.90000000002</v>
      </c>
      <c r="N7" s="40">
        <v>308759.55</v>
      </c>
      <c r="O7" s="40">
        <v>368058.81</v>
      </c>
      <c r="P7" s="40">
        <v>433231.24</v>
      </c>
      <c r="Q7" s="40">
        <v>458418.82</v>
      </c>
      <c r="R7" s="130">
        <v>485552.07</v>
      </c>
      <c r="S7" s="40">
        <v>404017.63607800001</v>
      </c>
      <c r="T7" s="40">
        <v>536258.78</v>
      </c>
      <c r="U7" s="40">
        <v>634701.02</v>
      </c>
      <c r="V7" s="40">
        <v>606449.68999999994</v>
      </c>
      <c r="W7" s="41"/>
      <c r="X7" s="42">
        <f t="shared" si="0"/>
        <v>9.0662856630518753</v>
      </c>
      <c r="Y7" s="42">
        <f t="shared" si="0"/>
        <v>37.763275307245657</v>
      </c>
      <c r="Z7" s="42">
        <f t="shared" si="0"/>
        <v>24.053042698255656</v>
      </c>
      <c r="AA7" s="42">
        <f t="shared" si="0"/>
        <v>-4.3113413803430145</v>
      </c>
      <c r="AB7" s="42">
        <f t="shared" si="0"/>
        <v>5.21497442749701</v>
      </c>
      <c r="AC7" s="42">
        <f t="shared" si="0"/>
        <v>59.607666078537981</v>
      </c>
      <c r="AD7" s="43">
        <f t="shared" si="0"/>
        <v>-14.102869699343234</v>
      </c>
      <c r="AE7" s="43">
        <f t="shared" si="0"/>
        <v>22.821917022840843</v>
      </c>
      <c r="AF7" s="43">
        <f t="shared" si="0"/>
        <v>17.446084871784095</v>
      </c>
      <c r="AG7" s="43">
        <f t="shared" si="0"/>
        <v>-3.6925114791270697</v>
      </c>
      <c r="AH7" s="43">
        <f t="shared" si="0"/>
        <v>14.581793320180569</v>
      </c>
      <c r="AI7" s="43">
        <f t="shared" si="0"/>
        <v>9.0264582698468701</v>
      </c>
      <c r="AJ7" s="43">
        <f t="shared" si="0"/>
        <v>19.205644003561993</v>
      </c>
      <c r="AK7" s="43">
        <f t="shared" si="0"/>
        <v>17.707069693563369</v>
      </c>
      <c r="AL7" s="43">
        <f t="shared" si="0"/>
        <v>5.8138882136015813</v>
      </c>
      <c r="AN7" s="43">
        <f t="shared" ref="AN7:AZ9" si="5">+(C7/C$30)*100</f>
        <v>8.0160588804358888</v>
      </c>
      <c r="AO7" s="43">
        <f t="shared" si="5"/>
        <v>9.1333556492888182</v>
      </c>
      <c r="AP7" s="43">
        <f t="shared" si="5"/>
        <v>9.1653042952617625</v>
      </c>
      <c r="AQ7" s="43">
        <f t="shared" si="5"/>
        <v>8.7407629255967549</v>
      </c>
      <c r="AR7" s="43">
        <f t="shared" si="5"/>
        <v>7.1826432186069793</v>
      </c>
      <c r="AS7" s="43">
        <f t="shared" si="5"/>
        <v>9.2131081279982716</v>
      </c>
      <c r="AT7" s="43">
        <f t="shared" si="5"/>
        <v>8.0347433420645125</v>
      </c>
      <c r="AU7" s="43">
        <f t="shared" si="5"/>
        <v>7.8940165117595855</v>
      </c>
      <c r="AV7" s="43">
        <f t="shared" si="5"/>
        <v>8.8963442968837967</v>
      </c>
      <c r="AW7" s="43">
        <f t="shared" si="5"/>
        <v>8.4528673476064178</v>
      </c>
      <c r="AX7" s="43">
        <f t="shared" si="5"/>
        <v>8.515586213177551</v>
      </c>
      <c r="AY7" s="43">
        <f t="shared" si="5"/>
        <v>7.9706839592795138</v>
      </c>
      <c r="AZ7" s="43">
        <f t="shared" si="5"/>
        <v>8.2920574820548278</v>
      </c>
      <c r="BA7" s="96"/>
      <c r="BB7" s="43">
        <f t="shared" si="2"/>
        <v>5.9188778506083173</v>
      </c>
      <c r="BC7" s="43">
        <f t="shared" si="2"/>
        <v>-16.792109221571227</v>
      </c>
      <c r="BD7" s="43">
        <f t="shared" si="2"/>
        <v>32.731527565412868</v>
      </c>
      <c r="BE7" s="43">
        <f t="shared" si="2"/>
        <v>18.357226710581777</v>
      </c>
      <c r="BF7" s="43">
        <f t="shared" si="2"/>
        <v>-4.451124089890401</v>
      </c>
      <c r="BG7" s="148"/>
      <c r="BH7" s="340">
        <f t="shared" si="3"/>
        <v>634701.02</v>
      </c>
    </row>
    <row r="8" spans="1:64" ht="11.85" customHeight="1" x14ac:dyDescent="0.45">
      <c r="A8" s="101" t="s">
        <v>31</v>
      </c>
      <c r="B8" s="44">
        <f t="shared" ref="B8:V8" si="6">+B4+B5+B7</f>
        <v>193364.4</v>
      </c>
      <c r="C8" s="44">
        <f t="shared" si="6"/>
        <v>207416.4</v>
      </c>
      <c r="D8" s="44">
        <f t="shared" si="6"/>
        <v>256255</v>
      </c>
      <c r="E8" s="44">
        <f t="shared" si="6"/>
        <v>328578.30000000005</v>
      </c>
      <c r="F8" s="44">
        <f t="shared" si="6"/>
        <v>354903.30000000005</v>
      </c>
      <c r="G8" s="44">
        <f t="shared" si="6"/>
        <v>360804.76</v>
      </c>
      <c r="H8" s="44">
        <f t="shared" si="6"/>
        <v>647020.56000000006</v>
      </c>
      <c r="I8" s="44">
        <f t="shared" si="6"/>
        <v>480264.94</v>
      </c>
      <c r="J8" s="44">
        <f t="shared" si="6"/>
        <v>622019.32000000007</v>
      </c>
      <c r="K8" s="44">
        <f t="shared" si="6"/>
        <v>705076.77</v>
      </c>
      <c r="L8" s="44">
        <f t="shared" si="6"/>
        <v>673046.98</v>
      </c>
      <c r="M8" s="44">
        <f t="shared" si="6"/>
        <v>803514.36</v>
      </c>
      <c r="N8" s="44">
        <f t="shared" si="6"/>
        <v>874062.94</v>
      </c>
      <c r="O8" s="44">
        <f t="shared" si="6"/>
        <v>971529.05</v>
      </c>
      <c r="P8" s="44">
        <f t="shared" si="6"/>
        <v>1167458.93</v>
      </c>
      <c r="Q8" s="44">
        <f t="shared" si="6"/>
        <v>1231940.94</v>
      </c>
      <c r="R8" s="44">
        <f t="shared" si="6"/>
        <v>1398403</v>
      </c>
      <c r="S8" s="44">
        <f t="shared" si="6"/>
        <v>1169528.663589</v>
      </c>
      <c r="T8" s="44">
        <f t="shared" si="6"/>
        <v>1459558.82</v>
      </c>
      <c r="U8" s="44">
        <f t="shared" si="6"/>
        <v>1675634.3</v>
      </c>
      <c r="V8" s="44">
        <f t="shared" si="6"/>
        <v>1692304.7999999998</v>
      </c>
      <c r="W8" s="45"/>
      <c r="X8" s="46">
        <f t="shared" si="0"/>
        <v>7.2671081129721982</v>
      </c>
      <c r="Y8" s="46">
        <f t="shared" si="0"/>
        <v>23.546161248580155</v>
      </c>
      <c r="Z8" s="46">
        <f t="shared" si="0"/>
        <v>28.223176133148641</v>
      </c>
      <c r="AA8" s="46">
        <f t="shared" si="0"/>
        <v>8.0117889708480448</v>
      </c>
      <c r="AB8" s="46">
        <f t="shared" si="0"/>
        <v>1.662836045762317</v>
      </c>
      <c r="AC8" s="46">
        <f t="shared" si="0"/>
        <v>79.327057658551965</v>
      </c>
      <c r="AD8" s="47">
        <f t="shared" si="0"/>
        <v>-25.772847156510771</v>
      </c>
      <c r="AE8" s="47">
        <f t="shared" si="0"/>
        <v>29.515870969053061</v>
      </c>
      <c r="AF8" s="47">
        <f t="shared" si="0"/>
        <v>13.352873026516265</v>
      </c>
      <c r="AG8" s="47">
        <f t="shared" si="0"/>
        <v>-4.5427379489470399</v>
      </c>
      <c r="AH8" s="47">
        <f t="shared" si="0"/>
        <v>19.38458738794133</v>
      </c>
      <c r="AI8" s="47">
        <f t="shared" si="0"/>
        <v>8.7800023885074019</v>
      </c>
      <c r="AJ8" s="47">
        <f t="shared" si="0"/>
        <v>11.15092581319146</v>
      </c>
      <c r="AK8" s="47">
        <f t="shared" si="0"/>
        <v>20.167166385812131</v>
      </c>
      <c r="AL8" s="47">
        <f t="shared" si="0"/>
        <v>5.5232786647150034</v>
      </c>
      <c r="AN8" s="43">
        <f t="shared" si="5"/>
        <v>22.04534434677284</v>
      </c>
      <c r="AO8" s="43">
        <f t="shared" si="5"/>
        <v>22.525900104219261</v>
      </c>
      <c r="AP8" s="43">
        <f t="shared" si="5"/>
        <v>23.364569450222962</v>
      </c>
      <c r="AQ8" s="43">
        <f t="shared" si="5"/>
        <v>25.15190753368811</v>
      </c>
      <c r="AR8" s="43">
        <f t="shared" si="5"/>
        <v>19.970574013089863</v>
      </c>
      <c r="AS8" s="43">
        <f t="shared" si="5"/>
        <v>28.780908417864854</v>
      </c>
      <c r="AT8" s="43">
        <f t="shared" si="5"/>
        <v>21.689746955705566</v>
      </c>
      <c r="AU8" s="43">
        <f t="shared" si="5"/>
        <v>22.471270424788507</v>
      </c>
      <c r="AV8" s="43">
        <f t="shared" si="5"/>
        <v>24.44191143653223</v>
      </c>
      <c r="AW8" s="43">
        <f t="shared" si="5"/>
        <v>23.018475305237626</v>
      </c>
      <c r="AX8" s="43">
        <f t="shared" si="5"/>
        <v>24.161266617347092</v>
      </c>
      <c r="AY8" s="43">
        <f t="shared" si="5"/>
        <v>22.564093824008655</v>
      </c>
      <c r="AZ8" s="43">
        <f t="shared" si="5"/>
        <v>21.887737799527525</v>
      </c>
      <c r="BA8" s="96"/>
      <c r="BB8" s="47">
        <f t="shared" si="2"/>
        <v>13.512178595184942</v>
      </c>
      <c r="BC8" s="47">
        <f t="shared" si="2"/>
        <v>-16.366836771016658</v>
      </c>
      <c r="BD8" s="47">
        <f t="shared" si="2"/>
        <v>24.79889253171168</v>
      </c>
      <c r="BE8" s="47">
        <f t="shared" si="2"/>
        <v>14.804163904816114</v>
      </c>
      <c r="BF8" s="47">
        <f t="shared" si="2"/>
        <v>0.99487698479314712</v>
      </c>
      <c r="BH8" s="340" t="s">
        <v>84</v>
      </c>
    </row>
    <row r="9" spans="1:64" ht="11.85" customHeight="1" x14ac:dyDescent="0.45">
      <c r="A9" s="99" t="s">
        <v>7</v>
      </c>
      <c r="B9" s="40">
        <v>65921</v>
      </c>
      <c r="C9" s="40">
        <v>69053.600000000006</v>
      </c>
      <c r="D9" s="40">
        <v>85096</v>
      </c>
      <c r="E9" s="40">
        <v>100018.8</v>
      </c>
      <c r="F9" s="40">
        <v>107314.5</v>
      </c>
      <c r="G9" s="40">
        <v>113073.29</v>
      </c>
      <c r="H9" s="40">
        <v>169459.34</v>
      </c>
      <c r="I9" s="40">
        <v>169803.41</v>
      </c>
      <c r="J9" s="40">
        <v>197722.31</v>
      </c>
      <c r="K9" s="40">
        <v>214644.63</v>
      </c>
      <c r="L9" s="40">
        <v>212387.25</v>
      </c>
      <c r="M9" s="40">
        <v>254879.6</v>
      </c>
      <c r="N9" s="40">
        <v>284541.37</v>
      </c>
      <c r="O9" s="40">
        <v>317540.15999999997</v>
      </c>
      <c r="P9" s="40">
        <v>355196.94</v>
      </c>
      <c r="Q9" s="40">
        <v>375730.04</v>
      </c>
      <c r="R9" s="130">
        <v>438154.19</v>
      </c>
      <c r="S9" s="40">
        <v>367486.51211200003</v>
      </c>
      <c r="T9" s="40">
        <v>450816.85</v>
      </c>
      <c r="U9" s="40">
        <v>518385.45</v>
      </c>
      <c r="V9" s="40">
        <v>515987.54</v>
      </c>
      <c r="W9" s="41"/>
      <c r="X9" s="42">
        <f t="shared" si="0"/>
        <v>4.7520516982448857</v>
      </c>
      <c r="Y9" s="42">
        <f t="shared" si="0"/>
        <v>23.231808334395311</v>
      </c>
      <c r="Z9" s="42">
        <f t="shared" si="0"/>
        <v>17.536429444392219</v>
      </c>
      <c r="AA9" s="42">
        <f t="shared" si="0"/>
        <v>7.2943286662107587</v>
      </c>
      <c r="AB9" s="42">
        <f t="shared" si="0"/>
        <v>5.3662738958854428</v>
      </c>
      <c r="AC9" s="42">
        <f t="shared" si="0"/>
        <v>49.866816469212139</v>
      </c>
      <c r="AD9" s="43">
        <f t="shared" si="0"/>
        <v>0.2030398560504354</v>
      </c>
      <c r="AE9" s="43">
        <f t="shared" si="0"/>
        <v>16.441895954857433</v>
      </c>
      <c r="AF9" s="43">
        <f t="shared" si="0"/>
        <v>8.5586295244072463</v>
      </c>
      <c r="AG9" s="43">
        <f t="shared" si="0"/>
        <v>-1.0516824949219572</v>
      </c>
      <c r="AH9" s="43">
        <f t="shared" si="0"/>
        <v>20.007015487040782</v>
      </c>
      <c r="AI9" s="43">
        <f t="shared" si="0"/>
        <v>11.637561421157283</v>
      </c>
      <c r="AJ9" s="43">
        <f t="shared" si="0"/>
        <v>11.597185323174619</v>
      </c>
      <c r="AK9" s="43">
        <f t="shared" si="0"/>
        <v>11.858903138425081</v>
      </c>
      <c r="AL9" s="43">
        <f t="shared" si="0"/>
        <v>5.7807648905984221</v>
      </c>
      <c r="AN9" s="43">
        <f t="shared" si="5"/>
        <v>7.3393925956882544</v>
      </c>
      <c r="AO9" s="43">
        <f t="shared" si="5"/>
        <v>7.480298902533189</v>
      </c>
      <c r="AP9" s="43">
        <f t="shared" si="5"/>
        <v>7.1121440427683762</v>
      </c>
      <c r="AQ9" s="43">
        <f t="shared" si="5"/>
        <v>7.6053516014755917</v>
      </c>
      <c r="AR9" s="43">
        <f t="shared" si="5"/>
        <v>6.2586161747105935</v>
      </c>
      <c r="AS9" s="43">
        <f t="shared" si="5"/>
        <v>7.5379269943011113</v>
      </c>
      <c r="AT9" s="43">
        <f t="shared" si="5"/>
        <v>7.6686692872395064</v>
      </c>
      <c r="AU9" s="43">
        <f t="shared" si="5"/>
        <v>7.1429798949393799</v>
      </c>
      <c r="AV9" s="43">
        <f t="shared" si="5"/>
        <v>7.4407855428100813</v>
      </c>
      <c r="AW9" s="43">
        <f t="shared" si="5"/>
        <v>7.2637287062373117</v>
      </c>
      <c r="AX9" s="43">
        <f t="shared" si="5"/>
        <v>7.6640994579397184</v>
      </c>
      <c r="AY9" s="43">
        <f t="shared" si="5"/>
        <v>7.3454872362989807</v>
      </c>
      <c r="AZ9" s="43">
        <f t="shared" si="5"/>
        <v>7.1539145050783794</v>
      </c>
      <c r="BA9" s="96"/>
      <c r="BB9" s="43">
        <f t="shared" si="2"/>
        <v>16.614096120714763</v>
      </c>
      <c r="BC9" s="43">
        <f t="shared" si="2"/>
        <v>-16.128495287925915</v>
      </c>
      <c r="BD9" s="43">
        <f t="shared" si="2"/>
        <v>22.675754113828027</v>
      </c>
      <c r="BE9" s="43">
        <f t="shared" si="2"/>
        <v>14.988037825116795</v>
      </c>
      <c r="BF9" s="43">
        <f t="shared" si="2"/>
        <v>-0.46257278247296973</v>
      </c>
      <c r="BH9" s="340">
        <f t="shared" si="3"/>
        <v>518385.45</v>
      </c>
    </row>
    <row r="10" spans="1:64" ht="8.4499999999999993" hidden="1" customHeight="1" x14ac:dyDescent="0.45">
      <c r="A10" s="106" t="s">
        <v>50</v>
      </c>
      <c r="B10" s="84">
        <f t="shared" ref="B10:V10" si="7">+B8+B9</f>
        <v>259285.4</v>
      </c>
      <c r="C10" s="84">
        <f t="shared" si="7"/>
        <v>276470</v>
      </c>
      <c r="D10" s="84">
        <f t="shared" si="7"/>
        <v>341351</v>
      </c>
      <c r="E10" s="84">
        <f t="shared" si="7"/>
        <v>428597.10000000003</v>
      </c>
      <c r="F10" s="84">
        <f t="shared" si="7"/>
        <v>462217.80000000005</v>
      </c>
      <c r="G10" s="84">
        <f t="shared" si="7"/>
        <v>473878.05</v>
      </c>
      <c r="H10" s="84">
        <f t="shared" si="7"/>
        <v>816479.9</v>
      </c>
      <c r="I10" s="84">
        <f t="shared" si="7"/>
        <v>650068.35</v>
      </c>
      <c r="J10" s="84">
        <f t="shared" si="7"/>
        <v>819741.63000000012</v>
      </c>
      <c r="K10" s="84">
        <f t="shared" si="7"/>
        <v>919721.4</v>
      </c>
      <c r="L10" s="84">
        <f t="shared" si="7"/>
        <v>885434.23</v>
      </c>
      <c r="M10" s="84">
        <f t="shared" si="7"/>
        <v>1058393.96</v>
      </c>
      <c r="N10" s="84">
        <f t="shared" si="7"/>
        <v>1158604.31</v>
      </c>
      <c r="O10" s="84">
        <f t="shared" si="7"/>
        <v>1289069.21</v>
      </c>
      <c r="P10" s="84">
        <f t="shared" si="7"/>
        <v>1522655.8699999999</v>
      </c>
      <c r="Q10" s="84">
        <f t="shared" si="7"/>
        <v>1607670.98</v>
      </c>
      <c r="R10" s="84">
        <f t="shared" si="7"/>
        <v>1836557.19</v>
      </c>
      <c r="S10" s="84">
        <f t="shared" si="7"/>
        <v>1537015.175701</v>
      </c>
      <c r="T10" s="84">
        <f t="shared" si="7"/>
        <v>1910375.67</v>
      </c>
      <c r="U10" s="84">
        <f t="shared" si="7"/>
        <v>2194019.75</v>
      </c>
      <c r="V10" s="84">
        <f t="shared" si="7"/>
        <v>2208292.34</v>
      </c>
      <c r="W10" s="45"/>
      <c r="X10" s="46">
        <f t="shared" si="0"/>
        <v>6.6276774550360296</v>
      </c>
      <c r="Y10" s="46">
        <f t="shared" si="0"/>
        <v>23.467645675841851</v>
      </c>
      <c r="Z10" s="46">
        <f t="shared" si="0"/>
        <v>25.559057978444489</v>
      </c>
      <c r="AA10" s="46">
        <f t="shared" si="0"/>
        <v>7.844360122828653</v>
      </c>
      <c r="AB10" s="46">
        <f t="shared" si="0"/>
        <v>2.5226743755865533</v>
      </c>
      <c r="AC10" s="46">
        <f t="shared" si="0"/>
        <v>72.29747189176625</v>
      </c>
      <c r="AD10" s="47">
        <f t="shared" si="0"/>
        <v>-20.381585633645116</v>
      </c>
      <c r="AE10" s="47">
        <f t="shared" si="0"/>
        <v>26.100836935070014</v>
      </c>
      <c r="AF10" s="47">
        <f t="shared" si="0"/>
        <v>12.196497816025254</v>
      </c>
      <c r="AG10" s="47">
        <f t="shared" si="0"/>
        <v>-3.7279952385581128</v>
      </c>
      <c r="AH10" s="47">
        <f t="shared" si="0"/>
        <v>19.533887909438509</v>
      </c>
      <c r="AI10" s="47">
        <f t="shared" si="0"/>
        <v>9.4681521047229147</v>
      </c>
      <c r="AJ10" s="47">
        <f t="shared" si="0"/>
        <v>11.260522585143828</v>
      </c>
      <c r="AK10" s="47">
        <f t="shared" si="0"/>
        <v>18.1205677854954</v>
      </c>
      <c r="AL10" s="47">
        <f t="shared" si="0"/>
        <v>5.5833436612305665</v>
      </c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96"/>
      <c r="BB10" s="47">
        <f t="shared" si="2"/>
        <v>14.237130162043488</v>
      </c>
      <c r="BC10" s="47">
        <f t="shared" si="2"/>
        <v>-16.309974768550497</v>
      </c>
      <c r="BD10" s="47">
        <f t="shared" si="2"/>
        <v>24.291269221119972</v>
      </c>
      <c r="BE10" s="47">
        <f t="shared" si="2"/>
        <v>14.847555088471154</v>
      </c>
      <c r="BF10" s="47">
        <f t="shared" si="2"/>
        <v>0.65052240300023101</v>
      </c>
      <c r="BH10" s="340">
        <f t="shared" si="3"/>
        <v>2194019.75</v>
      </c>
    </row>
    <row r="11" spans="1:64" ht="11.85" customHeight="1" x14ac:dyDescent="0.45">
      <c r="A11" s="99" t="s">
        <v>8</v>
      </c>
      <c r="B11" s="40">
        <v>61043.3</v>
      </c>
      <c r="C11" s="40">
        <v>71097.7</v>
      </c>
      <c r="D11" s="40">
        <v>90602.5</v>
      </c>
      <c r="E11" s="40">
        <v>119277.4</v>
      </c>
      <c r="F11" s="40">
        <v>125500.8</v>
      </c>
      <c r="G11" s="40">
        <v>127644.06</v>
      </c>
      <c r="H11" s="40">
        <v>166457.68</v>
      </c>
      <c r="I11" s="40">
        <v>172485.6</v>
      </c>
      <c r="J11" s="40">
        <v>200087.69</v>
      </c>
      <c r="K11" s="40">
        <v>260425.63</v>
      </c>
      <c r="L11" s="40">
        <v>255938.4</v>
      </c>
      <c r="M11" s="40">
        <v>287157.82</v>
      </c>
      <c r="N11" s="40">
        <v>312836.15000000002</v>
      </c>
      <c r="O11" s="40">
        <v>359690.34</v>
      </c>
      <c r="P11" s="40">
        <v>406788.8</v>
      </c>
      <c r="Q11" s="40">
        <v>441150.46</v>
      </c>
      <c r="R11" s="40">
        <v>496126.04</v>
      </c>
      <c r="S11" s="40">
        <v>411296.95039100002</v>
      </c>
      <c r="T11" s="40">
        <v>529582.86</v>
      </c>
      <c r="U11" s="40">
        <v>566160.89</v>
      </c>
      <c r="V11" s="40">
        <v>641137.03</v>
      </c>
      <c r="W11" s="45"/>
      <c r="X11" s="46">
        <f t="shared" si="0"/>
        <v>16.470931289756606</v>
      </c>
      <c r="Y11" s="46">
        <f t="shared" si="0"/>
        <v>27.433798843000545</v>
      </c>
      <c r="Z11" s="46">
        <f t="shared" si="0"/>
        <v>31.649126679727367</v>
      </c>
      <c r="AA11" s="46">
        <f t="shared" si="0"/>
        <v>5.2175852257007715</v>
      </c>
      <c r="AB11" s="46">
        <f t="shared" si="0"/>
        <v>1.7077660062724709</v>
      </c>
      <c r="AC11" s="46">
        <f t="shared" si="0"/>
        <v>30.407697780844643</v>
      </c>
      <c r="AD11" s="47">
        <f t="shared" si="0"/>
        <v>3.6212928114821796</v>
      </c>
      <c r="AE11" s="47">
        <f t="shared" si="0"/>
        <v>16.002547459034268</v>
      </c>
      <c r="AF11" s="47">
        <f t="shared" si="0"/>
        <v>30.155748212196354</v>
      </c>
      <c r="AG11" s="47">
        <f t="shared" si="0"/>
        <v>-1.7230370144443952</v>
      </c>
      <c r="AH11" s="43">
        <f t="shared" si="0"/>
        <v>12.198021086323907</v>
      </c>
      <c r="AI11" s="43">
        <f t="shared" si="0"/>
        <v>8.9422360150247737</v>
      </c>
      <c r="AJ11" s="43">
        <f t="shared" si="0"/>
        <v>14.977230093133409</v>
      </c>
      <c r="AK11" s="43">
        <f>((P11/O11)-1)*100</f>
        <v>13.094168723018784</v>
      </c>
      <c r="AL11" s="43">
        <f t="shared" si="0"/>
        <v>8.4470516395731785</v>
      </c>
      <c r="AN11" s="43">
        <f t="shared" ref="AN11:AZ11" si="8">+(C11/C$30)*100</f>
        <v>7.5566506735414913</v>
      </c>
      <c r="AO11" s="43">
        <f t="shared" si="8"/>
        <v>7.9643435803887748</v>
      </c>
      <c r="AP11" s="43">
        <f t="shared" si="8"/>
        <v>8.4815859603084682</v>
      </c>
      <c r="AQ11" s="43">
        <f t="shared" si="8"/>
        <v>8.8942101045661861</v>
      </c>
      <c r="AR11" s="43">
        <f t="shared" si="8"/>
        <v>7.0651095278268583</v>
      </c>
      <c r="AS11" s="43">
        <f t="shared" si="8"/>
        <v>7.4044065053052623</v>
      </c>
      <c r="AT11" s="43">
        <f t="shared" si="8"/>
        <v>7.7898024734077991</v>
      </c>
      <c r="AU11" s="43">
        <f t="shared" si="8"/>
        <v>7.2284323751571744</v>
      </c>
      <c r="AV11" s="43">
        <f t="shared" si="8"/>
        <v>9.027811516557426</v>
      </c>
      <c r="AW11" s="43">
        <f t="shared" si="8"/>
        <v>8.753195415960457</v>
      </c>
      <c r="AX11" s="43">
        <f t="shared" si="8"/>
        <v>8.6346890555585905</v>
      </c>
      <c r="AY11" s="43">
        <f t="shared" si="8"/>
        <v>8.0759221299803041</v>
      </c>
      <c r="AZ11" s="43">
        <f t="shared" si="8"/>
        <v>8.1035228446775811</v>
      </c>
      <c r="BA11" s="96"/>
      <c r="BB11" s="43">
        <f t="shared" si="2"/>
        <v>12.461866185065285</v>
      </c>
      <c r="BC11" s="43">
        <f t="shared" si="2"/>
        <v>-17.098294136909232</v>
      </c>
      <c r="BD11" s="43">
        <f t="shared" si="2"/>
        <v>28.759247909947128</v>
      </c>
      <c r="BE11" s="43">
        <f t="shared" si="2"/>
        <v>6.9069512559375656</v>
      </c>
      <c r="BF11" s="43">
        <f t="shared" si="2"/>
        <v>13.242903443930931</v>
      </c>
      <c r="BH11" s="340">
        <f t="shared" si="3"/>
        <v>566160.89</v>
      </c>
    </row>
    <row r="12" spans="1:64" ht="8.4499999999999993" hidden="1" customHeight="1" x14ac:dyDescent="0.45">
      <c r="A12" s="106" t="s">
        <v>51</v>
      </c>
      <c r="B12" s="84">
        <f t="shared" ref="B12:U12" si="9">+B8+B9+B11</f>
        <v>320328.7</v>
      </c>
      <c r="C12" s="84">
        <f t="shared" si="9"/>
        <v>347567.7</v>
      </c>
      <c r="D12" s="84">
        <f t="shared" si="9"/>
        <v>431953.5</v>
      </c>
      <c r="E12" s="84">
        <f t="shared" si="9"/>
        <v>547874.5</v>
      </c>
      <c r="F12" s="84">
        <f t="shared" si="9"/>
        <v>587718.60000000009</v>
      </c>
      <c r="G12" s="84">
        <f t="shared" si="9"/>
        <v>601522.11</v>
      </c>
      <c r="H12" s="84">
        <f t="shared" si="9"/>
        <v>982937.58000000007</v>
      </c>
      <c r="I12" s="84">
        <f t="shared" si="9"/>
        <v>822553.95</v>
      </c>
      <c r="J12" s="84">
        <f t="shared" si="9"/>
        <v>1019829.3200000001</v>
      </c>
      <c r="K12" s="84">
        <f t="shared" si="9"/>
        <v>1180147.03</v>
      </c>
      <c r="L12" s="84">
        <f t="shared" si="9"/>
        <v>1141372.6299999999</v>
      </c>
      <c r="M12" s="84">
        <f t="shared" si="9"/>
        <v>1345551.78</v>
      </c>
      <c r="N12" s="84">
        <f t="shared" si="9"/>
        <v>1471440.46</v>
      </c>
      <c r="O12" s="84">
        <f t="shared" si="9"/>
        <v>1648759.55</v>
      </c>
      <c r="P12" s="84">
        <f t="shared" si="9"/>
        <v>1929444.67</v>
      </c>
      <c r="Q12" s="84">
        <f t="shared" si="9"/>
        <v>2048821.44</v>
      </c>
      <c r="R12" s="84">
        <f t="shared" si="9"/>
        <v>2332683.23</v>
      </c>
      <c r="S12" s="84">
        <f t="shared" si="9"/>
        <v>1948312.1260919999</v>
      </c>
      <c r="T12" s="84">
        <f t="shared" si="9"/>
        <v>2439958.5299999998</v>
      </c>
      <c r="U12" s="84">
        <f t="shared" si="9"/>
        <v>2760180.64</v>
      </c>
      <c r="V12" s="84">
        <f>+V8+V9+V11</f>
        <v>2849429.37</v>
      </c>
      <c r="W12" s="45"/>
      <c r="X12" s="46">
        <f t="shared" si="0"/>
        <v>8.5034528595158587</v>
      </c>
      <c r="Y12" s="46">
        <f t="shared" si="0"/>
        <v>24.278953424037965</v>
      </c>
      <c r="Z12" s="46">
        <f t="shared" si="0"/>
        <v>26.836453460847064</v>
      </c>
      <c r="AA12" s="46">
        <f t="shared" si="0"/>
        <v>7.2724866734991567</v>
      </c>
      <c r="AB12" s="46">
        <f t="shared" si="0"/>
        <v>2.3486597157210687</v>
      </c>
      <c r="AC12" s="46">
        <f t="shared" si="0"/>
        <v>63.408387432342273</v>
      </c>
      <c r="AD12" s="47">
        <f t="shared" si="0"/>
        <v>-16.316766523465319</v>
      </c>
      <c r="AE12" s="47">
        <f t="shared" si="0"/>
        <v>23.98327428857403</v>
      </c>
      <c r="AF12" s="47">
        <f t="shared" si="0"/>
        <v>15.72005303789461</v>
      </c>
      <c r="AG12" s="47">
        <f t="shared" si="0"/>
        <v>-3.2855567157594079</v>
      </c>
      <c r="AH12" s="47">
        <f t="shared" si="0"/>
        <v>17.888912405407886</v>
      </c>
      <c r="AI12" s="47">
        <f t="shared" si="0"/>
        <v>9.3559149392229202</v>
      </c>
      <c r="AJ12" s="47">
        <f t="shared" si="0"/>
        <v>12.050714576653698</v>
      </c>
      <c r="AK12" s="47">
        <f t="shared" si="0"/>
        <v>17.02401784420293</v>
      </c>
      <c r="AL12" s="47">
        <f t="shared" si="0"/>
        <v>6.1871051218068907</v>
      </c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96"/>
      <c r="BB12" s="47">
        <f t="shared" si="2"/>
        <v>13.854881858323399</v>
      </c>
      <c r="BC12" s="47">
        <f t="shared" si="2"/>
        <v>-16.477638239290638</v>
      </c>
      <c r="BD12" s="47">
        <f t="shared" si="2"/>
        <v>25.234478465940846</v>
      </c>
      <c r="BE12" s="47">
        <f t="shared" si="2"/>
        <v>13.124080022786311</v>
      </c>
      <c r="BF12" s="43">
        <f t="shared" si="2"/>
        <v>3.2334380115063732</v>
      </c>
      <c r="BH12" s="340">
        <f t="shared" si="3"/>
        <v>2760180.64</v>
      </c>
    </row>
    <row r="13" spans="1:64" ht="11.85" customHeight="1" x14ac:dyDescent="0.45">
      <c r="A13" s="99" t="s">
        <v>9</v>
      </c>
      <c r="B13" s="40">
        <v>73498</v>
      </c>
      <c r="C13" s="40">
        <v>77502.5</v>
      </c>
      <c r="D13" s="40">
        <v>96630.2</v>
      </c>
      <c r="E13" s="40">
        <v>122970.7</v>
      </c>
      <c r="F13" s="40">
        <v>111462.39999999999</v>
      </c>
      <c r="G13" s="40">
        <v>122522.79</v>
      </c>
      <c r="H13" s="40">
        <v>191410.97</v>
      </c>
      <c r="I13" s="40">
        <v>176974.48</v>
      </c>
      <c r="J13" s="40">
        <v>217122.72</v>
      </c>
      <c r="K13" s="40">
        <v>252166.18</v>
      </c>
      <c r="L13" s="40">
        <v>248940.11</v>
      </c>
      <c r="M13" s="40">
        <v>275705.64</v>
      </c>
      <c r="N13" s="40">
        <v>336468.32</v>
      </c>
      <c r="O13" s="40">
        <v>368890.35</v>
      </c>
      <c r="P13" s="40">
        <v>415816.41</v>
      </c>
      <c r="Q13" s="40">
        <v>439899.39</v>
      </c>
      <c r="R13" s="130">
        <v>530500.87</v>
      </c>
      <c r="S13" s="40">
        <v>421719.84983399999</v>
      </c>
      <c r="T13" s="40">
        <v>579388.75</v>
      </c>
      <c r="U13" s="40">
        <v>608551.1</v>
      </c>
      <c r="V13" s="345">
        <v>616506.28</v>
      </c>
      <c r="W13" s="41"/>
      <c r="X13" s="42">
        <f t="shared" si="0"/>
        <v>5.4484475768048046</v>
      </c>
      <c r="Y13" s="42">
        <f t="shared" si="0"/>
        <v>24.68010709331956</v>
      </c>
      <c r="Z13" s="42">
        <f t="shared" si="0"/>
        <v>27.259076355011167</v>
      </c>
      <c r="AA13" s="42">
        <f t="shared" si="0"/>
        <v>-9.3585707814951018</v>
      </c>
      <c r="AB13" s="42">
        <f t="shared" si="0"/>
        <v>9.9229785111391919</v>
      </c>
      <c r="AC13" s="42">
        <f t="shared" si="0"/>
        <v>56.224788873971953</v>
      </c>
      <c r="AD13" s="43">
        <f t="shared" si="0"/>
        <v>-7.5421434832078749</v>
      </c>
      <c r="AE13" s="43">
        <f t="shared" si="0"/>
        <v>22.685892338827607</v>
      </c>
      <c r="AF13" s="43">
        <f t="shared" si="0"/>
        <v>16.139932292668391</v>
      </c>
      <c r="AG13" s="43">
        <f>((L13/K13)-1)*100</f>
        <v>-1.2793428523999562</v>
      </c>
      <c r="AH13" s="43">
        <f t="shared" si="0"/>
        <v>10.751794879499332</v>
      </c>
      <c r="AI13" s="43">
        <f t="shared" si="0"/>
        <v>22.038968807457103</v>
      </c>
      <c r="AJ13" s="43">
        <f t="shared" si="0"/>
        <v>9.6359829656474041</v>
      </c>
      <c r="AK13" s="43">
        <f t="shared" si="0"/>
        <v>12.720869494146436</v>
      </c>
      <c r="AL13" s="43">
        <f t="shared" si="0"/>
        <v>5.7917339048740413</v>
      </c>
      <c r="AN13" s="43">
        <f t="shared" ref="AN13:AZ16" si="10">+(C13/C$30)*100</f>
        <v>8.2373876908275445</v>
      </c>
      <c r="AO13" s="43">
        <f t="shared" si="10"/>
        <v>8.4942039462673034</v>
      </c>
      <c r="AP13" s="43">
        <f t="shared" si="10"/>
        <v>8.7442094030328015</v>
      </c>
      <c r="AQ13" s="43">
        <f t="shared" si="10"/>
        <v>7.8993122303538943</v>
      </c>
      <c r="AR13" s="43">
        <f t="shared" si="10"/>
        <v>6.7816467997408525</v>
      </c>
      <c r="AS13" s="43">
        <f t="shared" si="10"/>
        <v>8.5143841452962121</v>
      </c>
      <c r="AT13" s="43">
        <f t="shared" si="10"/>
        <v>7.9925294751217439</v>
      </c>
      <c r="AU13" s="43">
        <f t="shared" si="10"/>
        <v>7.8438453591532102</v>
      </c>
      <c r="AV13" s="43">
        <f t="shared" si="10"/>
        <v>8.7414927013531383</v>
      </c>
      <c r="AW13" s="43">
        <f t="shared" si="10"/>
        <v>8.5138511051905148</v>
      </c>
      <c r="AX13" s="43">
        <f t="shared" si="10"/>
        <v>8.2903278492077188</v>
      </c>
      <c r="AY13" s="43">
        <f t="shared" si="10"/>
        <v>8.6859908981915748</v>
      </c>
      <c r="AZ13" s="43">
        <f t="shared" si="10"/>
        <v>8.3107913835164666</v>
      </c>
      <c r="BA13" s="96"/>
      <c r="BB13" s="43">
        <f t="shared" si="2"/>
        <v>20.595954906870851</v>
      </c>
      <c r="BC13" s="43">
        <f t="shared" si="2"/>
        <v>-20.505342463623101</v>
      </c>
      <c r="BD13" s="43">
        <f t="shared" si="2"/>
        <v>37.387118540439261</v>
      </c>
      <c r="BE13" s="43">
        <f t="shared" si="2"/>
        <v>5.0332958656860383</v>
      </c>
      <c r="BF13" s="43">
        <f t="shared" si="2"/>
        <v>1.3072328683655376</v>
      </c>
      <c r="BH13" s="340">
        <f t="shared" si="3"/>
        <v>608551.1</v>
      </c>
    </row>
    <row r="14" spans="1:64" ht="11.85" customHeight="1" x14ac:dyDescent="0.45">
      <c r="A14" s="101" t="s">
        <v>32</v>
      </c>
      <c r="B14" s="44">
        <f t="shared" ref="B14:V14" si="11">+B9+B11+B13</f>
        <v>200462.3</v>
      </c>
      <c r="C14" s="44">
        <f t="shared" si="11"/>
        <v>217653.8</v>
      </c>
      <c r="D14" s="44">
        <f t="shared" si="11"/>
        <v>272328.7</v>
      </c>
      <c r="E14" s="44">
        <f t="shared" si="11"/>
        <v>342266.9</v>
      </c>
      <c r="F14" s="44">
        <f t="shared" si="11"/>
        <v>344277.69999999995</v>
      </c>
      <c r="G14" s="44">
        <f t="shared" si="11"/>
        <v>363240.13999999996</v>
      </c>
      <c r="H14" s="44">
        <f t="shared" si="11"/>
        <v>527327.99</v>
      </c>
      <c r="I14" s="44">
        <f t="shared" si="11"/>
        <v>519263.49</v>
      </c>
      <c r="J14" s="44">
        <f t="shared" si="11"/>
        <v>614932.72</v>
      </c>
      <c r="K14" s="44">
        <f t="shared" si="11"/>
        <v>727236.44</v>
      </c>
      <c r="L14" s="44">
        <f t="shared" si="11"/>
        <v>717265.76</v>
      </c>
      <c r="M14" s="44">
        <f t="shared" si="11"/>
        <v>817743.06</v>
      </c>
      <c r="N14" s="44">
        <f t="shared" si="11"/>
        <v>933845.84000000008</v>
      </c>
      <c r="O14" s="44">
        <f t="shared" si="11"/>
        <v>1046120.85</v>
      </c>
      <c r="P14" s="44">
        <f t="shared" si="11"/>
        <v>1177802.1499999999</v>
      </c>
      <c r="Q14" s="44">
        <f t="shared" si="11"/>
        <v>1256779.8900000001</v>
      </c>
      <c r="R14" s="44">
        <f t="shared" si="11"/>
        <v>1464781.1</v>
      </c>
      <c r="S14" s="44">
        <f t="shared" si="11"/>
        <v>1200503.3123369999</v>
      </c>
      <c r="T14" s="84">
        <f t="shared" si="11"/>
        <v>1559788.46</v>
      </c>
      <c r="U14" s="84">
        <f t="shared" si="11"/>
        <v>1693097.44</v>
      </c>
      <c r="V14" s="84">
        <f t="shared" si="11"/>
        <v>1773630.85</v>
      </c>
      <c r="W14" s="45"/>
      <c r="X14" s="46">
        <f t="shared" si="0"/>
        <v>8.5759267453281662</v>
      </c>
      <c r="Y14" s="46">
        <f t="shared" si="0"/>
        <v>25.120121955141617</v>
      </c>
      <c r="Z14" s="46">
        <f t="shared" si="0"/>
        <v>25.681538523115634</v>
      </c>
      <c r="AA14" s="46">
        <f t="shared" si="0"/>
        <v>0.58749472998993468</v>
      </c>
      <c r="AB14" s="46">
        <f t="shared" si="0"/>
        <v>5.5078908683310113</v>
      </c>
      <c r="AC14" s="46">
        <f t="shared" si="0"/>
        <v>45.173380342822256</v>
      </c>
      <c r="AD14" s="47">
        <f t="shared" si="0"/>
        <v>-1.5293138526555339</v>
      </c>
      <c r="AE14" s="47">
        <f t="shared" si="0"/>
        <v>18.424023995987081</v>
      </c>
      <c r="AF14" s="47">
        <f t="shared" si="0"/>
        <v>18.262765396513615</v>
      </c>
      <c r="AG14" s="47">
        <f t="shared" si="0"/>
        <v>-1.3710369078865137</v>
      </c>
      <c r="AH14" s="47">
        <f t="shared" si="0"/>
        <v>14.008378149822743</v>
      </c>
      <c r="AI14" s="47">
        <f t="shared" si="0"/>
        <v>14.19795357236049</v>
      </c>
      <c r="AJ14" s="47">
        <f t="shared" si="0"/>
        <v>12.022863431077656</v>
      </c>
      <c r="AK14" s="47">
        <f t="shared" si="0"/>
        <v>12.587580106065177</v>
      </c>
      <c r="AL14" s="47">
        <f t="shared" si="0"/>
        <v>6.7055184098619769</v>
      </c>
      <c r="AN14" s="43">
        <f t="shared" si="10"/>
        <v>23.133430960057289</v>
      </c>
      <c r="AO14" s="43">
        <f t="shared" si="10"/>
        <v>23.938846429189269</v>
      </c>
      <c r="AP14" s="43">
        <f t="shared" si="10"/>
        <v>24.337939406109648</v>
      </c>
      <c r="AQ14" s="43">
        <f t="shared" si="10"/>
        <v>24.398873936395667</v>
      </c>
      <c r="AR14" s="43">
        <f t="shared" si="10"/>
        <v>20.1053725022783</v>
      </c>
      <c r="AS14" s="43">
        <f t="shared" si="10"/>
        <v>23.456717644902586</v>
      </c>
      <c r="AT14" s="43">
        <f t="shared" si="10"/>
        <v>23.451001235769048</v>
      </c>
      <c r="AU14" s="43">
        <f t="shared" si="10"/>
        <v>22.215257629249766</v>
      </c>
      <c r="AV14" s="43">
        <f t="shared" si="10"/>
        <v>25.210089760720638</v>
      </c>
      <c r="AW14" s="43">
        <f t="shared" si="10"/>
        <v>24.530775227388286</v>
      </c>
      <c r="AX14" s="43">
        <f t="shared" si="10"/>
        <v>24.589116362706029</v>
      </c>
      <c r="AY14" s="43">
        <f t="shared" si="10"/>
        <v>24.107400264470861</v>
      </c>
      <c r="AZ14" s="43">
        <f t="shared" si="10"/>
        <v>23.568228733272427</v>
      </c>
      <c r="BA14" s="96"/>
      <c r="BB14" s="47">
        <f t="shared" si="2"/>
        <v>16.550329270465959</v>
      </c>
      <c r="BC14" s="47">
        <f t="shared" si="2"/>
        <v>-18.042135283080874</v>
      </c>
      <c r="BD14" s="47">
        <f t="shared" si="2"/>
        <v>29.927876414067157</v>
      </c>
      <c r="BE14" s="47">
        <f t="shared" si="2"/>
        <v>8.546606377636623</v>
      </c>
      <c r="BF14" s="47">
        <f t="shared" si="2"/>
        <v>4.7565726636501271</v>
      </c>
      <c r="BH14" s="340" t="s">
        <v>84</v>
      </c>
    </row>
    <row r="15" spans="1:64" ht="11.85" customHeight="1" x14ac:dyDescent="0.45">
      <c r="A15" s="101" t="s">
        <v>34</v>
      </c>
      <c r="B15" s="44">
        <f t="shared" ref="B15:V15" si="12">+B8+B9+B11+B13</f>
        <v>393826.7</v>
      </c>
      <c r="C15" s="44">
        <f t="shared" si="12"/>
        <v>425070.2</v>
      </c>
      <c r="D15" s="44">
        <f t="shared" si="12"/>
        <v>528583.69999999995</v>
      </c>
      <c r="E15" s="44">
        <f t="shared" si="12"/>
        <v>670845.19999999995</v>
      </c>
      <c r="F15" s="44">
        <f t="shared" si="12"/>
        <v>699181.00000000012</v>
      </c>
      <c r="G15" s="44">
        <f t="shared" si="12"/>
        <v>724044.9</v>
      </c>
      <c r="H15" s="44">
        <f t="shared" si="12"/>
        <v>1174348.55</v>
      </c>
      <c r="I15" s="44">
        <f t="shared" si="12"/>
        <v>999528.42999999993</v>
      </c>
      <c r="J15" s="44">
        <f t="shared" si="12"/>
        <v>1236952.04</v>
      </c>
      <c r="K15" s="44">
        <f t="shared" si="12"/>
        <v>1432313.21</v>
      </c>
      <c r="L15" s="44">
        <f t="shared" si="12"/>
        <v>1390312.7399999998</v>
      </c>
      <c r="M15" s="44">
        <f t="shared" si="12"/>
        <v>1621257.42</v>
      </c>
      <c r="N15" s="44">
        <f t="shared" si="12"/>
        <v>1807908.78</v>
      </c>
      <c r="O15" s="44">
        <f t="shared" si="12"/>
        <v>2017649.9</v>
      </c>
      <c r="P15" s="44">
        <f t="shared" si="12"/>
        <v>2345261.08</v>
      </c>
      <c r="Q15" s="44">
        <f t="shared" si="12"/>
        <v>2488720.83</v>
      </c>
      <c r="R15" s="44">
        <f t="shared" si="12"/>
        <v>2863184.1</v>
      </c>
      <c r="S15" s="44">
        <f t="shared" si="12"/>
        <v>2370031.9759259997</v>
      </c>
      <c r="T15" s="84">
        <f t="shared" si="12"/>
        <v>3019347.28</v>
      </c>
      <c r="U15" s="84">
        <f t="shared" si="12"/>
        <v>3368731.74</v>
      </c>
      <c r="V15" s="84">
        <f t="shared" si="12"/>
        <v>3465935.6500000004</v>
      </c>
      <c r="W15" s="45"/>
      <c r="X15" s="46">
        <f t="shared" si="0"/>
        <v>7.9333117840918455</v>
      </c>
      <c r="Y15" s="46">
        <f t="shared" si="0"/>
        <v>24.35209525391333</v>
      </c>
      <c r="Z15" s="46">
        <f t="shared" si="0"/>
        <v>26.913713003257577</v>
      </c>
      <c r="AA15" s="46">
        <f t="shared" si="0"/>
        <v>4.2238954679857832</v>
      </c>
      <c r="AB15" s="46">
        <f t="shared" si="0"/>
        <v>3.5561464055802183</v>
      </c>
      <c r="AC15" s="46">
        <f t="shared" si="0"/>
        <v>62.192779757166996</v>
      </c>
      <c r="AD15" s="47">
        <f t="shared" si="0"/>
        <v>-14.886561574925949</v>
      </c>
      <c r="AE15" s="47">
        <f t="shared" si="0"/>
        <v>23.753562467452795</v>
      </c>
      <c r="AF15" s="47">
        <f t="shared" si="0"/>
        <v>15.793754622855062</v>
      </c>
      <c r="AG15" s="47">
        <f>((L15/K15)-1)*100</f>
        <v>-2.9323523449176436</v>
      </c>
      <c r="AH15" s="47">
        <f t="shared" si="0"/>
        <v>16.610987827098533</v>
      </c>
      <c r="AI15" s="47">
        <f t="shared" si="0"/>
        <v>11.512752860677743</v>
      </c>
      <c r="AJ15" s="47">
        <f t="shared" si="0"/>
        <v>11.601310990922897</v>
      </c>
      <c r="AK15" s="47">
        <f t="shared" si="0"/>
        <v>16.237265939943303</v>
      </c>
      <c r="AL15" s="47">
        <f t="shared" si="0"/>
        <v>6.1170055318531924</v>
      </c>
      <c r="AN15" s="43">
        <f t="shared" si="10"/>
        <v>45.178775306830133</v>
      </c>
      <c r="AO15" s="43">
        <f t="shared" si="10"/>
        <v>46.464746533408523</v>
      </c>
      <c r="AP15" s="43">
        <f t="shared" si="10"/>
        <v>47.702508856332607</v>
      </c>
      <c r="AQ15" s="43">
        <f t="shared" si="10"/>
        <v>49.550781470083791</v>
      </c>
      <c r="AR15" s="43">
        <f t="shared" si="10"/>
        <v>40.075946515368166</v>
      </c>
      <c r="AS15" s="43">
        <f t="shared" si="10"/>
        <v>52.23762606276744</v>
      </c>
      <c r="AT15" s="43">
        <f t="shared" si="10"/>
        <v>45.140748191474614</v>
      </c>
      <c r="AU15" s="43">
        <f t="shared" si="10"/>
        <v>44.68652805403827</v>
      </c>
      <c r="AV15" s="43">
        <f t="shared" si="10"/>
        <v>49.652001197252872</v>
      </c>
      <c r="AW15" s="43">
        <f t="shared" si="10"/>
        <v>47.549250532625905</v>
      </c>
      <c r="AX15" s="43">
        <f t="shared" si="10"/>
        <v>48.750382980053118</v>
      </c>
      <c r="AY15" s="43">
        <f t="shared" si="10"/>
        <v>46.671494088479513</v>
      </c>
      <c r="AZ15" s="43">
        <f t="shared" si="10"/>
        <v>45.455966532799948</v>
      </c>
      <c r="BA15" s="96"/>
      <c r="BB15" s="47">
        <f t="shared" si="2"/>
        <v>15.046415230108391</v>
      </c>
      <c r="BC15" s="47">
        <f t="shared" si="2"/>
        <v>-17.223905513934657</v>
      </c>
      <c r="BD15" s="47">
        <f t="shared" si="2"/>
        <v>27.396900576428074</v>
      </c>
      <c r="BE15" s="47">
        <f t="shared" si="2"/>
        <v>11.571522835889226</v>
      </c>
      <c r="BF15" s="47">
        <f t="shared" si="2"/>
        <v>2.8854749354426223</v>
      </c>
      <c r="BH15" s="340" t="s">
        <v>84</v>
      </c>
    </row>
    <row r="16" spans="1:64" ht="11.85" customHeight="1" x14ac:dyDescent="0.45">
      <c r="A16" s="99" t="s">
        <v>10</v>
      </c>
      <c r="B16" s="40">
        <v>72558</v>
      </c>
      <c r="C16" s="40">
        <v>84088.5</v>
      </c>
      <c r="D16" s="40">
        <v>93382.3</v>
      </c>
      <c r="E16" s="40">
        <v>114410.6</v>
      </c>
      <c r="F16" s="40">
        <v>113829.8</v>
      </c>
      <c r="G16" s="40">
        <v>143956.46</v>
      </c>
      <c r="H16" s="40">
        <v>192419.68</v>
      </c>
      <c r="I16" s="40">
        <v>185812.23</v>
      </c>
      <c r="J16" s="40">
        <v>238905.02</v>
      </c>
      <c r="K16" s="40">
        <v>240579.33</v>
      </c>
      <c r="L16" s="40">
        <v>234527.4</v>
      </c>
      <c r="M16" s="40">
        <v>268628.46000000002</v>
      </c>
      <c r="N16" s="40">
        <v>328597.21999999997</v>
      </c>
      <c r="O16" s="40">
        <v>390897.95</v>
      </c>
      <c r="P16" s="40">
        <v>424162.16</v>
      </c>
      <c r="Q16" s="40">
        <v>411816.56</v>
      </c>
      <c r="R16" s="130">
        <v>575282.28</v>
      </c>
      <c r="S16" s="40">
        <v>437742.43440600001</v>
      </c>
      <c r="T16" s="40">
        <v>500070.71</v>
      </c>
      <c r="U16" s="40">
        <v>619845.76</v>
      </c>
      <c r="V16" s="40">
        <v>610940.37</v>
      </c>
      <c r="W16" s="48"/>
      <c r="X16" s="42">
        <f t="shared" si="0"/>
        <v>15.891424791201514</v>
      </c>
      <c r="Y16" s="42">
        <f t="shared" si="0"/>
        <v>11.052403122900278</v>
      </c>
      <c r="Z16" s="42">
        <f t="shared" si="0"/>
        <v>22.518507254586794</v>
      </c>
      <c r="AA16" s="42">
        <f t="shared" si="0"/>
        <v>-0.50764527063051901</v>
      </c>
      <c r="AB16" s="42">
        <f t="shared" si="0"/>
        <v>26.466408620589689</v>
      </c>
      <c r="AC16" s="42">
        <f t="shared" si="0"/>
        <v>33.665192934030188</v>
      </c>
      <c r="AD16" s="43">
        <f t="shared" si="0"/>
        <v>-3.4338743313573672</v>
      </c>
      <c r="AE16" s="43">
        <f t="shared" si="0"/>
        <v>28.573356016447349</v>
      </c>
      <c r="AF16" s="43">
        <f t="shared" si="0"/>
        <v>0.70082662976274079</v>
      </c>
      <c r="AG16" s="43">
        <f t="shared" si="0"/>
        <v>-2.5155652399563966</v>
      </c>
      <c r="AH16" s="43">
        <f t="shared" si="0"/>
        <v>14.540330895238696</v>
      </c>
      <c r="AI16" s="43">
        <f t="shared" si="0"/>
        <v>22.324053080600592</v>
      </c>
      <c r="AJ16" s="43">
        <f t="shared" si="0"/>
        <v>18.959603492689325</v>
      </c>
      <c r="AK16" s="43">
        <f t="shared" si="0"/>
        <v>8.5096915959779196</v>
      </c>
      <c r="AL16" s="43">
        <f t="shared" si="0"/>
        <v>-2.9105849517552351</v>
      </c>
      <c r="AN16" s="43">
        <f t="shared" si="10"/>
        <v>8.9373836307235504</v>
      </c>
      <c r="AO16" s="43">
        <f t="shared" si="10"/>
        <v>8.2086997767935621</v>
      </c>
      <c r="AP16" s="43">
        <f t="shared" si="10"/>
        <v>8.1355171949629028</v>
      </c>
      <c r="AQ16" s="43">
        <f t="shared" si="10"/>
        <v>8.0670892724249406</v>
      </c>
      <c r="AR16" s="43">
        <f t="shared" si="10"/>
        <v>7.9680022488960791</v>
      </c>
      <c r="AS16" s="43">
        <f t="shared" si="10"/>
        <v>8.5592538015714084</v>
      </c>
      <c r="AT16" s="43">
        <f t="shared" si="10"/>
        <v>8.3916603405931802</v>
      </c>
      <c r="AU16" s="43">
        <f t="shared" si="10"/>
        <v>8.6307597491658399</v>
      </c>
      <c r="AV16" s="43">
        <f t="shared" si="10"/>
        <v>8.3398275585228259</v>
      </c>
      <c r="AW16" s="43">
        <f t="shared" si="10"/>
        <v>8.0209306715878679</v>
      </c>
      <c r="AX16" s="43">
        <f t="shared" si="10"/>
        <v>8.0775206594532545</v>
      </c>
      <c r="AY16" s="43">
        <f t="shared" si="10"/>
        <v>8.4827970196155587</v>
      </c>
      <c r="AZ16" s="43">
        <f t="shared" si="10"/>
        <v>8.8066042245188871</v>
      </c>
      <c r="BA16" s="96"/>
      <c r="BB16" s="43">
        <f t="shared" si="2"/>
        <v>39.6938190149517</v>
      </c>
      <c r="BC16" s="43">
        <f t="shared" si="2"/>
        <v>-23.908236073949642</v>
      </c>
      <c r="BD16" s="43">
        <f t="shared" si="2"/>
        <v>14.238572890146495</v>
      </c>
      <c r="BE16" s="43">
        <f t="shared" si="2"/>
        <v>23.951622761509061</v>
      </c>
      <c r="BF16" s="43">
        <f t="shared" si="2"/>
        <v>-1.4367106423378684</v>
      </c>
      <c r="BH16" s="340">
        <f t="shared" si="3"/>
        <v>619845.76</v>
      </c>
      <c r="BJ16" s="348" t="s">
        <v>115</v>
      </c>
      <c r="BK16" s="348" t="s">
        <v>115</v>
      </c>
      <c r="BL16" s="348" t="s">
        <v>115</v>
      </c>
    </row>
    <row r="17" spans="1:64" ht="8.4499999999999993" hidden="1" customHeight="1" x14ac:dyDescent="0.45">
      <c r="A17" s="112" t="s">
        <v>52</v>
      </c>
      <c r="B17" s="84">
        <f t="shared" ref="B17:U17" si="13">+B15+B16</f>
        <v>466384.7</v>
      </c>
      <c r="C17" s="84">
        <f t="shared" si="13"/>
        <v>509158.7</v>
      </c>
      <c r="D17" s="84">
        <f t="shared" si="13"/>
        <v>621966</v>
      </c>
      <c r="E17" s="84">
        <f t="shared" si="13"/>
        <v>785255.79999999993</v>
      </c>
      <c r="F17" s="84">
        <f t="shared" si="13"/>
        <v>813010.80000000016</v>
      </c>
      <c r="G17" s="84">
        <f t="shared" si="13"/>
        <v>868001.36</v>
      </c>
      <c r="H17" s="84">
        <f t="shared" si="13"/>
        <v>1366768.23</v>
      </c>
      <c r="I17" s="84">
        <f t="shared" si="13"/>
        <v>1185340.6599999999</v>
      </c>
      <c r="J17" s="84">
        <f t="shared" si="13"/>
        <v>1475857.06</v>
      </c>
      <c r="K17" s="84">
        <f t="shared" si="13"/>
        <v>1672892.54</v>
      </c>
      <c r="L17" s="84">
        <f t="shared" si="13"/>
        <v>1624840.1399999997</v>
      </c>
      <c r="M17" s="84">
        <f t="shared" si="13"/>
        <v>1889885.88</v>
      </c>
      <c r="N17" s="84">
        <f t="shared" si="13"/>
        <v>2136506</v>
      </c>
      <c r="O17" s="84">
        <f t="shared" si="13"/>
        <v>2408547.85</v>
      </c>
      <c r="P17" s="84">
        <f t="shared" si="13"/>
        <v>2769423.24</v>
      </c>
      <c r="Q17" s="84">
        <f t="shared" si="13"/>
        <v>2900537.39</v>
      </c>
      <c r="R17" s="84">
        <f t="shared" si="13"/>
        <v>3438466.38</v>
      </c>
      <c r="S17" s="84">
        <f t="shared" si="13"/>
        <v>2807774.4103319999</v>
      </c>
      <c r="T17" s="84">
        <f t="shared" si="13"/>
        <v>3519417.9899999998</v>
      </c>
      <c r="U17" s="84">
        <f t="shared" si="13"/>
        <v>3988577.5</v>
      </c>
      <c r="V17" s="84">
        <f>+V15+V16</f>
        <v>4076876.0200000005</v>
      </c>
      <c r="W17" s="45"/>
      <c r="X17" s="46">
        <f t="shared" si="0"/>
        <v>9.1713986329311492</v>
      </c>
      <c r="Y17" s="46">
        <f t="shared" si="0"/>
        <v>22.155626526660544</v>
      </c>
      <c r="Z17" s="46">
        <f t="shared" si="0"/>
        <v>26.253814517192243</v>
      </c>
      <c r="AA17" s="46">
        <f t="shared" si="0"/>
        <v>3.5345170325389752</v>
      </c>
      <c r="AB17" s="46">
        <f t="shared" si="0"/>
        <v>6.7638166676260436</v>
      </c>
      <c r="AC17" s="46">
        <f t="shared" si="0"/>
        <v>57.461530935850156</v>
      </c>
      <c r="AD17" s="47">
        <f t="shared" si="0"/>
        <v>-13.274201581346389</v>
      </c>
      <c r="AE17" s="47">
        <f t="shared" si="0"/>
        <v>24.509106099507317</v>
      </c>
      <c r="AF17" s="47">
        <f t="shared" si="0"/>
        <v>13.350580170684001</v>
      </c>
      <c r="AG17" s="47">
        <f>((L17/K17)-1)*100</f>
        <v>-2.8724140284587807</v>
      </c>
      <c r="AH17" s="47">
        <f>((M17/L17)-1)*100</f>
        <v>16.312111787194048</v>
      </c>
      <c r="AI17" s="47">
        <f>((N17/M17)-1)*100</f>
        <v>13.0494715374031</v>
      </c>
      <c r="AJ17" s="47">
        <f t="shared" si="0"/>
        <v>12.733025322652969</v>
      </c>
      <c r="AK17" s="47">
        <f t="shared" si="0"/>
        <v>14.983110673927458</v>
      </c>
      <c r="AL17" s="47">
        <f t="shared" si="0"/>
        <v>4.7343485858809986</v>
      </c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96"/>
      <c r="BB17" s="47">
        <f t="shared" si="2"/>
        <v>18.545838845400976</v>
      </c>
      <c r="BC17" s="89">
        <f t="shared" si="2"/>
        <v>-18.342246221642565</v>
      </c>
      <c r="BD17" s="47">
        <f t="shared" si="2"/>
        <v>25.345468533700789</v>
      </c>
      <c r="BE17" s="47">
        <f t="shared" si="2"/>
        <v>13.33059930173286</v>
      </c>
      <c r="BF17" s="43">
        <f t="shared" si="2"/>
        <v>2.2137847390454546</v>
      </c>
      <c r="BH17" s="340">
        <f t="shared" si="3"/>
        <v>3988577.5</v>
      </c>
    </row>
    <row r="18" spans="1:64" ht="11.85" customHeight="1" x14ac:dyDescent="0.45">
      <c r="A18" s="99" t="s">
        <v>11</v>
      </c>
      <c r="B18" s="40">
        <v>68826.7</v>
      </c>
      <c r="C18" s="40">
        <v>81999.600000000006</v>
      </c>
      <c r="D18" s="40">
        <v>95188.800000000003</v>
      </c>
      <c r="E18" s="40">
        <v>121684.4</v>
      </c>
      <c r="F18" s="40">
        <v>120772.7</v>
      </c>
      <c r="G18" s="40">
        <v>156230.14000000001</v>
      </c>
      <c r="H18" s="44">
        <v>178251.21</v>
      </c>
      <c r="I18" s="51">
        <v>186518.34</v>
      </c>
      <c r="J18" s="51">
        <v>251237.42</v>
      </c>
      <c r="K18" s="51">
        <v>261844.5</v>
      </c>
      <c r="L18" s="51">
        <v>252317.34</v>
      </c>
      <c r="M18" s="51">
        <v>269863.63</v>
      </c>
      <c r="N18" s="51">
        <v>331478.68</v>
      </c>
      <c r="O18" s="51">
        <v>424989.77</v>
      </c>
      <c r="P18" s="51">
        <v>447206.33</v>
      </c>
      <c r="Q18" s="40">
        <v>468413.76</v>
      </c>
      <c r="R18" s="130">
        <v>539485.92000000004</v>
      </c>
      <c r="S18" s="40">
        <v>448628.41962300002</v>
      </c>
      <c r="T18" s="40">
        <v>527223.32999999996</v>
      </c>
      <c r="U18" s="40">
        <v>630383.86</v>
      </c>
      <c r="V18" s="40">
        <v>621324.23</v>
      </c>
      <c r="W18" s="48"/>
      <c r="X18" s="42">
        <f t="shared" si="0"/>
        <v>19.139229397893565</v>
      </c>
      <c r="Y18" s="42">
        <f t="shared" si="0"/>
        <v>16.084468704725374</v>
      </c>
      <c r="Z18" s="42">
        <f t="shared" si="0"/>
        <v>27.834787285899164</v>
      </c>
      <c r="AA18" s="42">
        <f t="shared" si="0"/>
        <v>-0.74923326243955257</v>
      </c>
      <c r="AB18" s="42">
        <f t="shared" si="0"/>
        <v>29.35882032942876</v>
      </c>
      <c r="AC18" s="42">
        <f t="shared" si="0"/>
        <v>14.095276366007203</v>
      </c>
      <c r="AD18" s="43">
        <f t="shared" si="0"/>
        <v>4.6379096108239537</v>
      </c>
      <c r="AE18" s="43">
        <f t="shared" si="0"/>
        <v>34.698507396109157</v>
      </c>
      <c r="AF18" s="43">
        <f t="shared" si="0"/>
        <v>4.2219347738883695</v>
      </c>
      <c r="AG18" s="43">
        <f>((L18/K18)-1)*100</f>
        <v>-3.638480090282592</v>
      </c>
      <c r="AH18" s="43">
        <f t="shared" si="0"/>
        <v>6.9540563482478168</v>
      </c>
      <c r="AI18" s="43">
        <f t="shared" si="0"/>
        <v>22.831920700095807</v>
      </c>
      <c r="AJ18" s="43">
        <f t="shared" si="0"/>
        <v>28.210287913539432</v>
      </c>
      <c r="AK18" s="43">
        <f t="shared" si="0"/>
        <v>5.2275517125977</v>
      </c>
      <c r="AL18" s="43">
        <f t="shared" si="0"/>
        <v>4.7422025533493617</v>
      </c>
      <c r="AM18" s="36"/>
      <c r="AN18" s="43">
        <f t="shared" ref="AN18:AZ18" si="14">+(C18/C$30)*100</f>
        <v>8.7153639649402574</v>
      </c>
      <c r="AO18" s="43">
        <f t="shared" si="14"/>
        <v>8.367498779889198</v>
      </c>
      <c r="AP18" s="43">
        <f t="shared" si="14"/>
        <v>8.6527430898775446</v>
      </c>
      <c r="AQ18" s="43">
        <f t="shared" si="14"/>
        <v>8.5591308477375492</v>
      </c>
      <c r="AR18" s="43">
        <f t="shared" si="14"/>
        <v>8.6473514760320551</v>
      </c>
      <c r="AS18" s="43">
        <f t="shared" si="14"/>
        <v>7.9290088562001735</v>
      </c>
      <c r="AT18" s="43">
        <f t="shared" si="14"/>
        <v>8.4235497123697094</v>
      </c>
      <c r="AU18" s="43">
        <f t="shared" si="14"/>
        <v>9.0762840061722994</v>
      </c>
      <c r="AV18" s="43">
        <f t="shared" si="14"/>
        <v>9.0769975007729489</v>
      </c>
      <c r="AW18" s="43">
        <f t="shared" si="14"/>
        <v>8.6293537189235234</v>
      </c>
      <c r="AX18" s="43">
        <f t="shared" si="14"/>
        <v>8.1146615908085415</v>
      </c>
      <c r="AY18" s="43">
        <f t="shared" si="14"/>
        <v>8.5571824337713505</v>
      </c>
      <c r="AZ18" s="43">
        <f t="shared" si="14"/>
        <v>9.5746644459488977</v>
      </c>
      <c r="BA18" s="96"/>
      <c r="BB18" s="43">
        <f t="shared" si="2"/>
        <v>15.172944535190425</v>
      </c>
      <c r="BC18" s="43">
        <f t="shared" si="2"/>
        <v>-16.841496137100297</v>
      </c>
      <c r="BD18" s="43">
        <f t="shared" si="2"/>
        <v>17.518932581900692</v>
      </c>
      <c r="BE18" s="43">
        <f t="shared" si="2"/>
        <v>19.566761205351057</v>
      </c>
      <c r="BF18" s="43">
        <f t="shared" si="2"/>
        <v>-1.4371608435533201</v>
      </c>
      <c r="BH18" s="340">
        <f t="shared" si="3"/>
        <v>630383.86</v>
      </c>
      <c r="BJ18" s="346">
        <f>(U4+U5+U7+U9+U11+U13+U16+U18)</f>
        <v>4618961.3600000003</v>
      </c>
      <c r="BK18" s="346">
        <f>(V4+V5+V7+V9+V11+V13+V16+V18)</f>
        <v>4698200.25</v>
      </c>
      <c r="BL18" s="347">
        <f>((BK18/BJ18)-1)*100</f>
        <v>1.715513160300608</v>
      </c>
    </row>
    <row r="19" spans="1:64" ht="8.4499999999999993" hidden="1" customHeight="1" x14ac:dyDescent="0.45">
      <c r="A19" s="112" t="s">
        <v>53</v>
      </c>
      <c r="B19" s="84">
        <f t="shared" ref="B19:U19" si="15">B18+B17</f>
        <v>535211.4</v>
      </c>
      <c r="C19" s="84">
        <f t="shared" si="15"/>
        <v>591158.30000000005</v>
      </c>
      <c r="D19" s="84">
        <f t="shared" si="15"/>
        <v>717154.8</v>
      </c>
      <c r="E19" s="84">
        <f t="shared" si="15"/>
        <v>906940.2</v>
      </c>
      <c r="F19" s="84">
        <f t="shared" si="15"/>
        <v>933783.50000000012</v>
      </c>
      <c r="G19" s="84">
        <f t="shared" si="15"/>
        <v>1024231.5</v>
      </c>
      <c r="H19" s="84">
        <f t="shared" si="15"/>
        <v>1545019.44</v>
      </c>
      <c r="I19" s="84">
        <f t="shared" si="15"/>
        <v>1371859</v>
      </c>
      <c r="J19" s="84">
        <f t="shared" si="15"/>
        <v>1727094.48</v>
      </c>
      <c r="K19" s="84">
        <f t="shared" si="15"/>
        <v>1934737.04</v>
      </c>
      <c r="L19" s="84">
        <f t="shared" si="15"/>
        <v>1877157.4799999997</v>
      </c>
      <c r="M19" s="84">
        <f t="shared" si="15"/>
        <v>2159749.5099999998</v>
      </c>
      <c r="N19" s="84">
        <f t="shared" si="15"/>
        <v>2467984.6800000002</v>
      </c>
      <c r="O19" s="84">
        <f t="shared" si="15"/>
        <v>2833537.62</v>
      </c>
      <c r="P19" s="84">
        <f t="shared" si="15"/>
        <v>3216629.5700000003</v>
      </c>
      <c r="Q19" s="84">
        <f t="shared" si="15"/>
        <v>3368951.1500000004</v>
      </c>
      <c r="R19" s="84">
        <f t="shared" si="15"/>
        <v>3977952.3</v>
      </c>
      <c r="S19" s="84">
        <f t="shared" si="15"/>
        <v>3256402.829955</v>
      </c>
      <c r="T19" s="84">
        <f t="shared" si="15"/>
        <v>4046641.32</v>
      </c>
      <c r="U19" s="84">
        <f t="shared" si="15"/>
        <v>4618961.3600000003</v>
      </c>
      <c r="V19" s="84">
        <f>V18+V17</f>
        <v>4698200.25</v>
      </c>
      <c r="W19" s="45"/>
      <c r="X19" s="46"/>
      <c r="Y19" s="46"/>
      <c r="Z19" s="46"/>
      <c r="AA19" s="46"/>
      <c r="AB19" s="46"/>
      <c r="AC19" s="46"/>
      <c r="AD19" s="47"/>
      <c r="AE19" s="47"/>
      <c r="AF19" s="43">
        <f>((K19/J19)-1)*100</f>
        <v>12.02265205549149</v>
      </c>
      <c r="AG19" s="43">
        <f>((L19/K19)-1)*100</f>
        <v>-2.976092296243027</v>
      </c>
      <c r="AH19" s="47">
        <f>((M19/L19)-1)*100</f>
        <v>15.054252667176327</v>
      </c>
      <c r="AI19" s="47">
        <f>((N19/M19)-1)*100</f>
        <v>14.271801825758978</v>
      </c>
      <c r="AJ19" s="47">
        <f t="shared" si="0"/>
        <v>14.811799399014092</v>
      </c>
      <c r="AK19" s="47">
        <f t="shared" si="0"/>
        <v>13.519917550979965</v>
      </c>
      <c r="AL19" s="47">
        <f t="shared" si="0"/>
        <v>4.7354405188782867</v>
      </c>
      <c r="AM19" s="36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96"/>
      <c r="BB19" s="47">
        <f t="shared" si="2"/>
        <v>18.076876834500833</v>
      </c>
      <c r="BC19" s="89">
        <f t="shared" si="2"/>
        <v>-18.138715993276232</v>
      </c>
      <c r="BD19" s="47">
        <f t="shared" si="2"/>
        <v>24.267221572704511</v>
      </c>
      <c r="BE19" s="47">
        <f t="shared" si="2"/>
        <v>14.143087927545817</v>
      </c>
      <c r="BF19" s="47">
        <f t="shared" si="2"/>
        <v>1.715513160300608</v>
      </c>
      <c r="BH19" s="340">
        <f t="shared" si="3"/>
        <v>4618961.3600000003</v>
      </c>
    </row>
    <row r="20" spans="1:64" ht="11.85" customHeight="1" x14ac:dyDescent="0.45">
      <c r="A20" s="99" t="s">
        <v>12</v>
      </c>
      <c r="B20" s="40">
        <v>73288.899999999994</v>
      </c>
      <c r="C20" s="40">
        <v>92001.5</v>
      </c>
      <c r="D20" s="40">
        <v>107311.9</v>
      </c>
      <c r="E20" s="40">
        <v>126233.8</v>
      </c>
      <c r="F20" s="40">
        <v>115066.4</v>
      </c>
      <c r="G20" s="40">
        <v>180947.6</v>
      </c>
      <c r="H20" s="40">
        <v>190391.72</v>
      </c>
      <c r="I20" s="40">
        <v>200764.3</v>
      </c>
      <c r="J20" s="40">
        <v>247289.65</v>
      </c>
      <c r="K20" s="40">
        <v>245604.8</v>
      </c>
      <c r="L20" s="40">
        <v>264782.17</v>
      </c>
      <c r="M20" s="40">
        <v>293948.75</v>
      </c>
      <c r="N20" s="40">
        <v>351341.78</v>
      </c>
      <c r="O20" s="40">
        <v>427871.34</v>
      </c>
      <c r="P20" s="40">
        <v>449756.43</v>
      </c>
      <c r="Q20" s="51">
        <v>465126.3</v>
      </c>
      <c r="R20" s="131">
        <v>549982.14</v>
      </c>
      <c r="S20" s="40">
        <v>503621.65411900001</v>
      </c>
      <c r="T20" s="40">
        <v>565866.06999999995</v>
      </c>
      <c r="U20" s="40"/>
      <c r="V20" s="40" t="s">
        <v>84</v>
      </c>
      <c r="W20" s="48"/>
      <c r="X20" s="42">
        <f t="shared" ref="X20:AL30" si="16">((C20/B20)-1)*100</f>
        <v>25.532652284315915</v>
      </c>
      <c r="Y20" s="42">
        <f t="shared" si="16"/>
        <v>16.641467802155386</v>
      </c>
      <c r="Z20" s="42">
        <f t="shared" si="16"/>
        <v>17.632620426998315</v>
      </c>
      <c r="AA20" s="42">
        <f t="shared" si="16"/>
        <v>-8.8466005142838195</v>
      </c>
      <c r="AB20" s="42">
        <f t="shared" si="16"/>
        <v>57.254941494650069</v>
      </c>
      <c r="AC20" s="42">
        <f t="shared" si="16"/>
        <v>5.2192568456282284</v>
      </c>
      <c r="AD20" s="43">
        <f t="shared" si="16"/>
        <v>5.4480205336660648</v>
      </c>
      <c r="AE20" s="43">
        <f t="shared" si="16"/>
        <v>23.174115119072457</v>
      </c>
      <c r="AF20" s="43">
        <f t="shared" si="16"/>
        <v>-0.68132653348007555</v>
      </c>
      <c r="AG20" s="43">
        <f t="shared" si="16"/>
        <v>7.8082228034631163</v>
      </c>
      <c r="AH20" s="43">
        <f t="shared" si="16"/>
        <v>11.01531118957142</v>
      </c>
      <c r="AI20" s="43">
        <f t="shared" si="16"/>
        <v>19.524842340714166</v>
      </c>
      <c r="AJ20" s="43">
        <f t="shared" si="16"/>
        <v>21.782083531312434</v>
      </c>
      <c r="AK20" s="43">
        <f t="shared" si="16"/>
        <v>5.114876355121134</v>
      </c>
      <c r="AL20" s="43">
        <f t="shared" si="16"/>
        <v>3.4173763785878553</v>
      </c>
      <c r="AN20" s="43">
        <f t="shared" ref="AN20:AZ23" si="17">+(C20/C$30)*100</f>
        <v>9.7784203559584579</v>
      </c>
      <c r="AO20" s="43">
        <f t="shared" si="17"/>
        <v>9.4331706284519985</v>
      </c>
      <c r="AP20" s="43">
        <f t="shared" si="17"/>
        <v>8.976242153135356</v>
      </c>
      <c r="AQ20" s="43">
        <f t="shared" si="17"/>
        <v>8.1547268031443192</v>
      </c>
      <c r="AR20" s="43">
        <f t="shared" si="17"/>
        <v>10.015464979705309</v>
      </c>
      <c r="AS20" s="43">
        <f t="shared" si="17"/>
        <v>8.4690456464625594</v>
      </c>
      <c r="AT20" s="43">
        <f t="shared" si="17"/>
        <v>9.0669264026213501</v>
      </c>
      <c r="AU20" s="43">
        <f t="shared" si="17"/>
        <v>8.9336655948263815</v>
      </c>
      <c r="AV20" s="43">
        <f t="shared" si="17"/>
        <v>8.5140385067390767</v>
      </c>
      <c r="AW20" s="43">
        <f t="shared" si="17"/>
        <v>9.0556558791961752</v>
      </c>
      <c r="AX20" s="43">
        <f t="shared" si="17"/>
        <v>8.8388888539414605</v>
      </c>
      <c r="AY20" s="43">
        <f t="shared" si="17"/>
        <v>9.069951974184157</v>
      </c>
      <c r="AZ20" s="43">
        <f t="shared" si="17"/>
        <v>9.6395838105432805</v>
      </c>
      <c r="BA20" s="96"/>
      <c r="BB20" s="43">
        <f t="shared" si="2"/>
        <v>18.243612541367792</v>
      </c>
      <c r="BC20" s="43">
        <f t="shared" si="2"/>
        <v>-8.4294529784185386</v>
      </c>
      <c r="BD20" s="43">
        <f t="shared" si="2"/>
        <v>12.359360518341077</v>
      </c>
      <c r="BE20" s="183">
        <f t="shared" si="2"/>
        <v>-100</v>
      </c>
      <c r="BF20" s="183" t="s">
        <v>84</v>
      </c>
      <c r="BH20" s="340">
        <f t="shared" si="3"/>
        <v>0</v>
      </c>
    </row>
    <row r="21" spans="1:64" ht="11.85" customHeight="1" x14ac:dyDescent="0.45">
      <c r="A21" s="101" t="s">
        <v>26</v>
      </c>
      <c r="B21" s="44">
        <f t="shared" ref="B21:T21" si="18">+B16+B18+B20</f>
        <v>214673.6</v>
      </c>
      <c r="C21" s="44">
        <f t="shared" si="18"/>
        <v>258089.60000000001</v>
      </c>
      <c r="D21" s="44">
        <f t="shared" si="18"/>
        <v>295883</v>
      </c>
      <c r="E21" s="44">
        <f t="shared" si="18"/>
        <v>362328.8</v>
      </c>
      <c r="F21" s="44">
        <f t="shared" si="18"/>
        <v>349668.9</v>
      </c>
      <c r="G21" s="44">
        <f t="shared" si="18"/>
        <v>481134.19999999995</v>
      </c>
      <c r="H21" s="44">
        <f t="shared" si="18"/>
        <v>561062.61</v>
      </c>
      <c r="I21" s="44">
        <f t="shared" si="18"/>
        <v>573094.87</v>
      </c>
      <c r="J21" s="44">
        <f t="shared" si="18"/>
        <v>737432.09</v>
      </c>
      <c r="K21" s="44">
        <f t="shared" si="18"/>
        <v>748028.62999999989</v>
      </c>
      <c r="L21" s="44">
        <f t="shared" si="18"/>
        <v>751626.90999999992</v>
      </c>
      <c r="M21" s="44">
        <f t="shared" si="18"/>
        <v>832440.84000000008</v>
      </c>
      <c r="N21" s="44">
        <f t="shared" si="18"/>
        <v>1011417.6799999999</v>
      </c>
      <c r="O21" s="44">
        <f t="shared" si="18"/>
        <v>1243759.06</v>
      </c>
      <c r="P21" s="44">
        <f t="shared" si="18"/>
        <v>1321124.92</v>
      </c>
      <c r="Q21" s="44">
        <f t="shared" si="18"/>
        <v>1345356.62</v>
      </c>
      <c r="R21" s="44">
        <f t="shared" si="18"/>
        <v>1664750.3400000003</v>
      </c>
      <c r="S21" s="44">
        <f t="shared" si="18"/>
        <v>1389992.5081480001</v>
      </c>
      <c r="T21" s="44">
        <f t="shared" si="18"/>
        <v>1593160.1099999999</v>
      </c>
      <c r="U21" s="44"/>
      <c r="V21" s="44" t="s">
        <v>84</v>
      </c>
      <c r="W21" s="45"/>
      <c r="X21" s="46">
        <f t="shared" si="16"/>
        <v>20.224191516795731</v>
      </c>
      <c r="Y21" s="46">
        <f t="shared" si="16"/>
        <v>14.643519149938623</v>
      </c>
      <c r="Z21" s="46">
        <f t="shared" si="16"/>
        <v>22.456781903657852</v>
      </c>
      <c r="AA21" s="46">
        <f t="shared" si="16"/>
        <v>-3.4940363559286425</v>
      </c>
      <c r="AB21" s="46">
        <f t="shared" si="16"/>
        <v>37.597081124458008</v>
      </c>
      <c r="AC21" s="46">
        <f t="shared" si="16"/>
        <v>16.612498134616093</v>
      </c>
      <c r="AD21" s="47">
        <f t="shared" si="16"/>
        <v>2.1445485379965046</v>
      </c>
      <c r="AE21" s="47">
        <f t="shared" si="16"/>
        <v>28.675395401811919</v>
      </c>
      <c r="AF21" s="47">
        <f t="shared" si="16"/>
        <v>1.4369512994748979</v>
      </c>
      <c r="AG21" s="47">
        <f t="shared" si="16"/>
        <v>0.4810350641258232</v>
      </c>
      <c r="AH21" s="47">
        <f t="shared" si="16"/>
        <v>10.751867572170903</v>
      </c>
      <c r="AI21" s="47">
        <f t="shared" si="16"/>
        <v>21.500247392955863</v>
      </c>
      <c r="AJ21" s="47">
        <f t="shared" si="16"/>
        <v>22.971852736448128</v>
      </c>
      <c r="AK21" s="47">
        <f t="shared" si="16"/>
        <v>6.2203253417908666</v>
      </c>
      <c r="AL21" s="47">
        <f t="shared" si="16"/>
        <v>1.8341717450913064</v>
      </c>
      <c r="AN21" s="43">
        <f t="shared" si="17"/>
        <v>27.431167951622264</v>
      </c>
      <c r="AO21" s="43">
        <f t="shared" si="17"/>
        <v>26.009369185134755</v>
      </c>
      <c r="AP21" s="43">
        <f t="shared" si="17"/>
        <v>25.764502437975807</v>
      </c>
      <c r="AQ21" s="43">
        <f t="shared" si="17"/>
        <v>24.780946923306811</v>
      </c>
      <c r="AR21" s="43">
        <f t="shared" si="17"/>
        <v>26.630818704633441</v>
      </c>
      <c r="AS21" s="43">
        <f t="shared" si="17"/>
        <v>24.957308304234139</v>
      </c>
      <c r="AT21" s="43">
        <f t="shared" si="17"/>
        <v>25.882136455584238</v>
      </c>
      <c r="AU21" s="43">
        <f t="shared" si="17"/>
        <v>26.640709350164514</v>
      </c>
      <c r="AV21" s="43">
        <f t="shared" si="17"/>
        <v>25.930863566034844</v>
      </c>
      <c r="AW21" s="43">
        <f t="shared" si="17"/>
        <v>25.705940269707568</v>
      </c>
      <c r="AX21" s="43">
        <f t="shared" si="17"/>
        <v>25.031071104203264</v>
      </c>
      <c r="AY21" s="43">
        <f t="shared" si="17"/>
        <v>26.109931427571066</v>
      </c>
      <c r="AZ21" s="43">
        <f t="shared" si="17"/>
        <v>28.020852481011065</v>
      </c>
      <c r="BA21" s="96"/>
      <c r="BB21" s="47">
        <f t="shared" si="2"/>
        <v>23.740450320153794</v>
      </c>
      <c r="BC21" s="89">
        <f t="shared" si="2"/>
        <v>-16.504446657869444</v>
      </c>
      <c r="BD21" s="47">
        <f t="shared" si="2"/>
        <v>14.616453014030739</v>
      </c>
      <c r="BE21" s="47">
        <f t="shared" si="2"/>
        <v>-100</v>
      </c>
      <c r="BF21" s="326" t="s">
        <v>84</v>
      </c>
      <c r="BH21" s="340" t="s">
        <v>84</v>
      </c>
    </row>
    <row r="22" spans="1:64" ht="8.4499999999999993" hidden="1" customHeight="1" x14ac:dyDescent="0.45">
      <c r="A22" s="112" t="s">
        <v>48</v>
      </c>
      <c r="B22" s="44">
        <f t="shared" ref="B22:V22" si="19">+B15+B16+B18+B20</f>
        <v>608500.30000000005</v>
      </c>
      <c r="C22" s="44">
        <f t="shared" si="19"/>
        <v>683159.8</v>
      </c>
      <c r="D22" s="44">
        <f t="shared" si="19"/>
        <v>824466.70000000007</v>
      </c>
      <c r="E22" s="44">
        <f t="shared" si="19"/>
        <v>1033174</v>
      </c>
      <c r="F22" s="44">
        <f t="shared" si="19"/>
        <v>1048849.9000000001</v>
      </c>
      <c r="G22" s="44">
        <f t="shared" si="19"/>
        <v>1205179.1000000001</v>
      </c>
      <c r="H22" s="44">
        <f t="shared" si="19"/>
        <v>1735411.16</v>
      </c>
      <c r="I22" s="44">
        <f t="shared" si="19"/>
        <v>1572623.3</v>
      </c>
      <c r="J22" s="44">
        <f t="shared" si="19"/>
        <v>1974384.13</v>
      </c>
      <c r="K22" s="44">
        <f t="shared" si="19"/>
        <v>2180341.84</v>
      </c>
      <c r="L22" s="44">
        <f t="shared" si="19"/>
        <v>2141939.65</v>
      </c>
      <c r="M22" s="44">
        <f t="shared" si="19"/>
        <v>2453698.2599999998</v>
      </c>
      <c r="N22" s="44">
        <f t="shared" si="19"/>
        <v>2819326.46</v>
      </c>
      <c r="O22" s="44">
        <f t="shared" si="19"/>
        <v>3261408.96</v>
      </c>
      <c r="P22" s="44">
        <f t="shared" si="19"/>
        <v>3666386.0000000005</v>
      </c>
      <c r="Q22" s="44">
        <f t="shared" si="19"/>
        <v>3834077.45</v>
      </c>
      <c r="R22" s="44">
        <f t="shared" si="19"/>
        <v>4527934.4399999995</v>
      </c>
      <c r="S22" s="44">
        <f t="shared" si="19"/>
        <v>3760024.4840739998</v>
      </c>
      <c r="T22" s="44">
        <f t="shared" si="19"/>
        <v>4612507.3899999997</v>
      </c>
      <c r="U22" s="44"/>
      <c r="V22" s="44" t="e">
        <f t="shared" si="19"/>
        <v>#VALUE!</v>
      </c>
      <c r="W22" s="45"/>
      <c r="X22" s="46">
        <f t="shared" si="16"/>
        <v>12.269426983026953</v>
      </c>
      <c r="Y22" s="46">
        <f t="shared" si="16"/>
        <v>20.68431134267561</v>
      </c>
      <c r="Z22" s="46">
        <f t="shared" si="16"/>
        <v>25.314218269822163</v>
      </c>
      <c r="AA22" s="46">
        <f t="shared" si="16"/>
        <v>1.5172565318136266</v>
      </c>
      <c r="AB22" s="46">
        <f t="shared" si="16"/>
        <v>14.904820985347843</v>
      </c>
      <c r="AC22" s="46">
        <f t="shared" si="16"/>
        <v>43.996121406353609</v>
      </c>
      <c r="AD22" s="47">
        <f t="shared" si="16"/>
        <v>-9.3803626340630331</v>
      </c>
      <c r="AE22" s="47">
        <f t="shared" si="16"/>
        <v>25.547175219901664</v>
      </c>
      <c r="AF22" s="47">
        <f t="shared" si="16"/>
        <v>10.431491363334654</v>
      </c>
      <c r="AG22" s="47">
        <f t="shared" si="16"/>
        <v>-1.7612921650854485</v>
      </c>
      <c r="AH22" s="47">
        <f t="shared" si="16"/>
        <v>14.554967036536247</v>
      </c>
      <c r="AI22" s="47">
        <f t="shared" si="16"/>
        <v>14.901106870410397</v>
      </c>
      <c r="AJ22" s="47">
        <f t="shared" si="16"/>
        <v>15.680429573239273</v>
      </c>
      <c r="AK22" s="47">
        <f t="shared" si="16"/>
        <v>12.417241902714359</v>
      </c>
      <c r="AL22" s="47">
        <f t="shared" si="16"/>
        <v>4.5737532818421078</v>
      </c>
      <c r="AN22" s="43">
        <f t="shared" si="17"/>
        <v>72.609943258452404</v>
      </c>
      <c r="AO22" s="43">
        <f t="shared" si="17"/>
        <v>72.474115718543302</v>
      </c>
      <c r="AP22" s="43">
        <f t="shared" si="17"/>
        <v>73.467011294308421</v>
      </c>
      <c r="AQ22" s="43">
        <f t="shared" si="17"/>
        <v>74.331728393390591</v>
      </c>
      <c r="AR22" s="43">
        <f t="shared" si="17"/>
        <v>66.706765220001614</v>
      </c>
      <c r="AS22" s="43">
        <f t="shared" si="17"/>
        <v>77.194934367001579</v>
      </c>
      <c r="AT22" s="43">
        <f t="shared" si="17"/>
        <v>71.022884647058845</v>
      </c>
      <c r="AU22" s="43">
        <f t="shared" si="17"/>
        <v>71.327237404202791</v>
      </c>
      <c r="AV22" s="43">
        <f t="shared" si="17"/>
        <v>75.582864763287716</v>
      </c>
      <c r="AW22" s="43">
        <f t="shared" si="17"/>
        <v>73.255190802333487</v>
      </c>
      <c r="AX22" s="43">
        <f t="shared" si="17"/>
        <v>73.781454084256367</v>
      </c>
      <c r="AY22" s="43">
        <f t="shared" si="17"/>
        <v>72.781425516050575</v>
      </c>
      <c r="AZ22" s="43">
        <f t="shared" si="17"/>
        <v>73.47681901381101</v>
      </c>
      <c r="BA22" s="96"/>
      <c r="BB22" s="47">
        <f t="shared" si="2"/>
        <v>18.097104167783542</v>
      </c>
      <c r="BC22" s="89">
        <f t="shared" si="2"/>
        <v>-16.959387687733386</v>
      </c>
      <c r="BD22" s="47">
        <f t="shared" si="2"/>
        <v>22.672270075282363</v>
      </c>
      <c r="BE22" s="47">
        <f t="shared" si="2"/>
        <v>-100</v>
      </c>
      <c r="BF22" s="47" t="e">
        <f t="shared" si="2"/>
        <v>#VALUE!</v>
      </c>
      <c r="BH22" s="340">
        <f t="shared" si="3"/>
        <v>0</v>
      </c>
    </row>
    <row r="23" spans="1:64" ht="11.85" customHeight="1" x14ac:dyDescent="0.45">
      <c r="A23" s="99" t="s">
        <v>13</v>
      </c>
      <c r="B23" s="40">
        <v>72598.3</v>
      </c>
      <c r="C23" s="40">
        <v>86699.7</v>
      </c>
      <c r="D23" s="40">
        <v>100621.6</v>
      </c>
      <c r="E23" s="40">
        <v>121464.6</v>
      </c>
      <c r="F23" s="40">
        <v>118777.8</v>
      </c>
      <c r="G23" s="40">
        <v>193096.67</v>
      </c>
      <c r="H23" s="40">
        <v>178678.77</v>
      </c>
      <c r="I23" s="40">
        <v>222871.95</v>
      </c>
      <c r="J23" s="40">
        <v>264980.37</v>
      </c>
      <c r="K23" s="40">
        <v>239400.37</v>
      </c>
      <c r="L23" s="40">
        <v>272050.13</v>
      </c>
      <c r="M23" s="40">
        <v>297734.21999999997</v>
      </c>
      <c r="N23" s="40">
        <v>363141.64</v>
      </c>
      <c r="O23" s="40">
        <v>391284.91</v>
      </c>
      <c r="P23" s="40">
        <v>426015.08</v>
      </c>
      <c r="Q23" s="40">
        <v>504434.19</v>
      </c>
      <c r="R23" s="130">
        <v>516483.58</v>
      </c>
      <c r="S23" s="40">
        <v>495292.05896400003</v>
      </c>
      <c r="T23" s="40">
        <v>522379.16</v>
      </c>
      <c r="U23" s="40"/>
      <c r="V23" s="40" t="s">
        <v>84</v>
      </c>
      <c r="W23" s="41"/>
      <c r="X23" s="42">
        <f t="shared" si="16"/>
        <v>19.423870806892161</v>
      </c>
      <c r="Y23" s="42">
        <f t="shared" si="16"/>
        <v>16.057610349286101</v>
      </c>
      <c r="Z23" s="42">
        <f t="shared" si="16"/>
        <v>20.71424028240456</v>
      </c>
      <c r="AA23" s="42">
        <f t="shared" si="16"/>
        <v>-2.2120025093731011</v>
      </c>
      <c r="AB23" s="42">
        <f t="shared" si="16"/>
        <v>62.56966369136321</v>
      </c>
      <c r="AC23" s="42">
        <f t="shared" si="16"/>
        <v>-7.4666745936116001</v>
      </c>
      <c r="AD23" s="43">
        <f t="shared" si="16"/>
        <v>24.73331330857047</v>
      </c>
      <c r="AE23" s="43">
        <f t="shared" si="16"/>
        <v>18.893548515189984</v>
      </c>
      <c r="AF23" s="43">
        <f t="shared" si="16"/>
        <v>-9.6535452795993955</v>
      </c>
      <c r="AG23" s="43">
        <f t="shared" si="16"/>
        <v>13.638140993683523</v>
      </c>
      <c r="AH23" s="43">
        <f t="shared" si="16"/>
        <v>9.4409401679021343</v>
      </c>
      <c r="AI23" s="43">
        <f t="shared" si="16"/>
        <v>21.968391809312358</v>
      </c>
      <c r="AJ23" s="88">
        <f t="shared" si="16"/>
        <v>7.7499429699111166</v>
      </c>
      <c r="AK23" s="43">
        <f t="shared" si="16"/>
        <v>8.8759287957207675</v>
      </c>
      <c r="AL23" s="43">
        <f t="shared" si="16"/>
        <v>18.407590172629561</v>
      </c>
      <c r="AN23" s="43">
        <f t="shared" si="17"/>
        <v>9.2149161843610319</v>
      </c>
      <c r="AO23" s="43">
        <f t="shared" si="17"/>
        <v>8.8450649155205117</v>
      </c>
      <c r="AP23" s="43">
        <f t="shared" si="17"/>
        <v>8.6371135356277406</v>
      </c>
      <c r="AQ23" s="43">
        <f t="shared" si="17"/>
        <v>8.4177527868996975</v>
      </c>
      <c r="AR23" s="43">
        <f t="shared" si="17"/>
        <v>10.687917032791333</v>
      </c>
      <c r="AS23" s="43">
        <f t="shared" si="17"/>
        <v>7.9480276725468162</v>
      </c>
      <c r="AT23" s="43">
        <f t="shared" si="17"/>
        <v>10.065353092450728</v>
      </c>
      <c r="AU23" s="43">
        <f t="shared" si="17"/>
        <v>9.5727662470846013</v>
      </c>
      <c r="AV23" s="43">
        <f t="shared" si="17"/>
        <v>8.2989581991377293</v>
      </c>
      <c r="AW23" s="43">
        <f t="shared" si="17"/>
        <v>9.3042230115818754</v>
      </c>
      <c r="AX23" s="43">
        <f t="shared" si="17"/>
        <v>8.9527160043883658</v>
      </c>
      <c r="AY23" s="43">
        <f t="shared" si="17"/>
        <v>9.3745675069627996</v>
      </c>
      <c r="AZ23" s="43">
        <f t="shared" si="17"/>
        <v>8.8153221100199985</v>
      </c>
      <c r="BA23" s="96"/>
      <c r="BB23" s="43">
        <f t="shared" si="2"/>
        <v>2.3886941525514072</v>
      </c>
      <c r="BC23" s="88">
        <f t="shared" si="2"/>
        <v>-4.1030386747241803</v>
      </c>
      <c r="BD23" s="43">
        <f t="shared" si="2"/>
        <v>5.4689148646271279</v>
      </c>
      <c r="BE23" s="43">
        <f t="shared" si="2"/>
        <v>-100</v>
      </c>
      <c r="BF23" s="43" t="s">
        <v>84</v>
      </c>
      <c r="BH23" s="340">
        <f t="shared" si="3"/>
        <v>0</v>
      </c>
    </row>
    <row r="24" spans="1:64" ht="11.85" hidden="1" customHeight="1" x14ac:dyDescent="0.45">
      <c r="A24" s="112" t="s">
        <v>39</v>
      </c>
      <c r="B24" s="84">
        <f t="shared" ref="B24:T24" si="20">+B15+B21+B23</f>
        <v>681098.60000000009</v>
      </c>
      <c r="C24" s="84">
        <f t="shared" si="20"/>
        <v>769859.5</v>
      </c>
      <c r="D24" s="84">
        <f t="shared" si="20"/>
        <v>925088.29999999993</v>
      </c>
      <c r="E24" s="84">
        <f t="shared" si="20"/>
        <v>1154638.6000000001</v>
      </c>
      <c r="F24" s="84">
        <f t="shared" si="20"/>
        <v>1167627.7000000002</v>
      </c>
      <c r="G24" s="84">
        <f t="shared" si="20"/>
        <v>1398275.77</v>
      </c>
      <c r="H24" s="84">
        <f t="shared" si="20"/>
        <v>1914089.9300000002</v>
      </c>
      <c r="I24" s="84">
        <f t="shared" si="20"/>
        <v>1795495.2499999998</v>
      </c>
      <c r="J24" s="84">
        <f t="shared" si="20"/>
        <v>2239364.5</v>
      </c>
      <c r="K24" s="84">
        <f t="shared" si="20"/>
        <v>2419742.21</v>
      </c>
      <c r="L24" s="84">
        <f t="shared" si="20"/>
        <v>2413989.7799999993</v>
      </c>
      <c r="M24" s="84">
        <f t="shared" si="20"/>
        <v>2751432.4799999995</v>
      </c>
      <c r="N24" s="84">
        <f t="shared" si="20"/>
        <v>3182468.1</v>
      </c>
      <c r="O24" s="84">
        <f t="shared" si="20"/>
        <v>3652693.87</v>
      </c>
      <c r="P24" s="84">
        <f t="shared" si="20"/>
        <v>4092401.08</v>
      </c>
      <c r="Q24" s="84">
        <f t="shared" si="20"/>
        <v>4338511.6400000006</v>
      </c>
      <c r="R24" s="84">
        <f t="shared" si="20"/>
        <v>5044418.0200000005</v>
      </c>
      <c r="S24" s="84">
        <f t="shared" si="20"/>
        <v>4255316.5430379994</v>
      </c>
      <c r="T24" s="84">
        <f t="shared" si="20"/>
        <v>5134886.55</v>
      </c>
      <c r="U24" s="84"/>
      <c r="V24" s="325" t="s">
        <v>84</v>
      </c>
      <c r="W24" s="45"/>
      <c r="X24" s="46">
        <f t="shared" si="16"/>
        <v>13.032019152586694</v>
      </c>
      <c r="Y24" s="46">
        <f t="shared" si="16"/>
        <v>20.163263556532062</v>
      </c>
      <c r="Z24" s="46">
        <f t="shared" si="16"/>
        <v>24.813879929083548</v>
      </c>
      <c r="AA24" s="46">
        <f t="shared" si="16"/>
        <v>1.1249493997515847</v>
      </c>
      <c r="AB24" s="46">
        <f t="shared" si="16"/>
        <v>19.753562715238758</v>
      </c>
      <c r="AC24" s="46">
        <f t="shared" si="16"/>
        <v>36.889301171256086</v>
      </c>
      <c r="AD24" s="47">
        <f t="shared" si="16"/>
        <v>-6.1958781633630107</v>
      </c>
      <c r="AE24" s="47">
        <f t="shared" si="16"/>
        <v>24.721271192446782</v>
      </c>
      <c r="AF24" s="47">
        <f t="shared" si="16"/>
        <v>8.0548615466575324</v>
      </c>
      <c r="AG24" s="47">
        <f t="shared" si="16"/>
        <v>-0.23772904304548703</v>
      </c>
      <c r="AH24" s="47">
        <f t="shared" si="16"/>
        <v>13.978630017232319</v>
      </c>
      <c r="AI24" s="47">
        <f t="shared" si="16"/>
        <v>15.665862169367163</v>
      </c>
      <c r="AJ24" s="47">
        <f t="shared" si="16"/>
        <v>14.775506155112762</v>
      </c>
      <c r="AK24" s="47">
        <f t="shared" si="16"/>
        <v>12.037888354437975</v>
      </c>
      <c r="AL24" s="47">
        <f t="shared" si="16"/>
        <v>6.0138426119269894</v>
      </c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96"/>
      <c r="BB24" s="47">
        <f t="shared" si="2"/>
        <v>16.270703839808064</v>
      </c>
      <c r="BC24" s="89">
        <f t="shared" si="2"/>
        <v>-15.643062764294879</v>
      </c>
      <c r="BD24" s="47">
        <f t="shared" si="2"/>
        <v>20.669907821570632</v>
      </c>
      <c r="BE24" s="47">
        <f t="shared" si="2"/>
        <v>-100</v>
      </c>
      <c r="BF24" s="326" t="s">
        <v>84</v>
      </c>
      <c r="BH24" s="340">
        <f t="shared" si="3"/>
        <v>0</v>
      </c>
    </row>
    <row r="25" spans="1:64" ht="11.85" customHeight="1" x14ac:dyDescent="0.45">
      <c r="A25" s="99" t="s">
        <v>14</v>
      </c>
      <c r="B25" s="40">
        <v>67816.3</v>
      </c>
      <c r="C25" s="40">
        <v>86227.4</v>
      </c>
      <c r="D25" s="40">
        <v>106864.9</v>
      </c>
      <c r="E25" s="40">
        <v>130323.1</v>
      </c>
      <c r="F25" s="40">
        <v>124156.5</v>
      </c>
      <c r="G25" s="40">
        <v>190808.13</v>
      </c>
      <c r="H25" s="40">
        <v>166454.87</v>
      </c>
      <c r="I25" s="40">
        <v>212844.02</v>
      </c>
      <c r="J25" s="40">
        <v>269181.89</v>
      </c>
      <c r="K25" s="40">
        <v>242344</v>
      </c>
      <c r="L25" s="40">
        <v>270214.45</v>
      </c>
      <c r="M25" s="40">
        <v>286539</v>
      </c>
      <c r="N25" s="40">
        <v>353957.86</v>
      </c>
      <c r="O25" s="40">
        <v>400238.93</v>
      </c>
      <c r="P25" s="40">
        <v>439300.81</v>
      </c>
      <c r="Q25" s="40">
        <v>506726.04</v>
      </c>
      <c r="R25" s="130">
        <v>402652.9</v>
      </c>
      <c r="S25" s="40">
        <v>457332.62815399998</v>
      </c>
      <c r="T25" s="40">
        <v>524796.6</v>
      </c>
      <c r="U25" s="40"/>
      <c r="V25" s="40" t="s">
        <v>84</v>
      </c>
      <c r="W25" s="41"/>
      <c r="X25" s="42">
        <f>((C25/B25)-1)*100</f>
        <v>27.14848790040152</v>
      </c>
      <c r="Y25" s="42">
        <f t="shared" si="16"/>
        <v>23.933807583204402</v>
      </c>
      <c r="Z25" s="42">
        <f t="shared" si="16"/>
        <v>21.951267441414359</v>
      </c>
      <c r="AA25" s="42">
        <f t="shared" si="16"/>
        <v>-4.731778172864221</v>
      </c>
      <c r="AB25" s="42">
        <f t="shared" si="16"/>
        <v>53.68356066738351</v>
      </c>
      <c r="AC25" s="42">
        <f t="shared" si="16"/>
        <v>-12.763219261149938</v>
      </c>
      <c r="AD25" s="43">
        <f t="shared" si="16"/>
        <v>27.868905247410304</v>
      </c>
      <c r="AE25" s="43">
        <f t="shared" si="16"/>
        <v>26.469087550592228</v>
      </c>
      <c r="AF25" s="43">
        <f t="shared" si="16"/>
        <v>-9.9701692413260101</v>
      </c>
      <c r="AG25" s="43">
        <f t="shared" si="16"/>
        <v>11.500367246558607</v>
      </c>
      <c r="AH25" s="43">
        <f t="shared" si="16"/>
        <v>6.0413312463489577</v>
      </c>
      <c r="AI25" s="43">
        <f t="shared" si="16"/>
        <v>23.528685449450148</v>
      </c>
      <c r="AJ25" s="88">
        <f t="shared" si="16"/>
        <v>13.07530506597594</v>
      </c>
      <c r="AK25" s="43">
        <f t="shared" si="16"/>
        <v>9.7596403228441542</v>
      </c>
      <c r="AL25" s="43">
        <f t="shared" si="16"/>
        <v>15.348305412867314</v>
      </c>
      <c r="AN25" s="43">
        <f t="shared" ref="AN25:AZ25" si="21">+(C25/C$30)*100</f>
        <v>9.1647175687502074</v>
      </c>
      <c r="AO25" s="43">
        <f t="shared" si="21"/>
        <v>9.3938774347715395</v>
      </c>
      <c r="AP25" s="43">
        <f t="shared" si="21"/>
        <v>9.2670243924152995</v>
      </c>
      <c r="AQ25" s="43">
        <f t="shared" si="21"/>
        <v>8.7989399019573717</v>
      </c>
      <c r="AR25" s="43">
        <f t="shared" si="21"/>
        <v>10.561246150034917</v>
      </c>
      <c r="AS25" s="43">
        <f t="shared" si="21"/>
        <v>7.4042815102778174</v>
      </c>
      <c r="AT25" s="43">
        <f t="shared" si="21"/>
        <v>9.6124712639551291</v>
      </c>
      <c r="AU25" s="43">
        <f t="shared" si="21"/>
        <v>9.7245517127115484</v>
      </c>
      <c r="AV25" s="43">
        <f t="shared" si="21"/>
        <v>8.4010009082769326</v>
      </c>
      <c r="AW25" s="43">
        <f t="shared" si="21"/>
        <v>9.2414420230269325</v>
      </c>
      <c r="AX25" s="43">
        <f t="shared" si="21"/>
        <v>8.6160814540614048</v>
      </c>
      <c r="AY25" s="43">
        <f t="shared" si="21"/>
        <v>9.1374865553564373</v>
      </c>
      <c r="AZ25" s="43">
        <f t="shared" si="21"/>
        <v>9.0170486996795933</v>
      </c>
      <c r="BA25" s="96"/>
      <c r="BB25" s="43">
        <f t="shared" si="2"/>
        <v>-20.538344546098308</v>
      </c>
      <c r="BC25" s="88">
        <f t="shared" si="2"/>
        <v>13.579866965815945</v>
      </c>
      <c r="BD25" s="43">
        <f t="shared" si="2"/>
        <v>14.751620088493333</v>
      </c>
      <c r="BE25" s="183">
        <f t="shared" si="2"/>
        <v>-100</v>
      </c>
      <c r="BF25" s="183" t="s">
        <v>84</v>
      </c>
      <c r="BH25" s="340">
        <f t="shared" si="3"/>
        <v>0</v>
      </c>
    </row>
    <row r="26" spans="1:64" ht="11.85" hidden="1" customHeight="1" x14ac:dyDescent="0.45">
      <c r="A26" s="112" t="s">
        <v>43</v>
      </c>
      <c r="B26" s="84">
        <f t="shared" ref="B26:T26" si="22">+B15+B21+B23+B25</f>
        <v>748914.90000000014</v>
      </c>
      <c r="C26" s="84">
        <f t="shared" si="22"/>
        <v>856086.9</v>
      </c>
      <c r="D26" s="84">
        <f t="shared" si="22"/>
        <v>1031953.2</v>
      </c>
      <c r="E26" s="84">
        <f t="shared" si="22"/>
        <v>1284961.7000000002</v>
      </c>
      <c r="F26" s="84">
        <f t="shared" si="22"/>
        <v>1291784.2000000002</v>
      </c>
      <c r="G26" s="84">
        <f t="shared" si="22"/>
        <v>1589083.9</v>
      </c>
      <c r="H26" s="84">
        <f t="shared" si="22"/>
        <v>2080544.8000000003</v>
      </c>
      <c r="I26" s="84">
        <f t="shared" si="22"/>
        <v>2008339.2699999998</v>
      </c>
      <c r="J26" s="84">
        <f t="shared" si="22"/>
        <v>2508546.39</v>
      </c>
      <c r="K26" s="84">
        <f t="shared" si="22"/>
        <v>2662086.21</v>
      </c>
      <c r="L26" s="84">
        <f t="shared" si="22"/>
        <v>2684204.2299999995</v>
      </c>
      <c r="M26" s="84">
        <f t="shared" si="22"/>
        <v>3037971.4799999995</v>
      </c>
      <c r="N26" s="84">
        <f t="shared" si="22"/>
        <v>3536425.96</v>
      </c>
      <c r="O26" s="84">
        <f t="shared" si="22"/>
        <v>4052932.8000000003</v>
      </c>
      <c r="P26" s="84">
        <f t="shared" si="22"/>
        <v>4531701.8899999997</v>
      </c>
      <c r="Q26" s="84">
        <f t="shared" si="22"/>
        <v>4845237.6800000006</v>
      </c>
      <c r="R26" s="84">
        <f t="shared" si="22"/>
        <v>5447070.9200000009</v>
      </c>
      <c r="S26" s="84">
        <f t="shared" si="22"/>
        <v>4712649.1711919997</v>
      </c>
      <c r="T26" s="84">
        <f t="shared" si="22"/>
        <v>5659683.1499999994</v>
      </c>
      <c r="U26" s="84"/>
      <c r="V26" s="325" t="s">
        <v>84</v>
      </c>
      <c r="W26" s="45"/>
      <c r="X26" s="46">
        <f>((C26/B26)-1)*100</f>
        <v>14.310304148041375</v>
      </c>
      <c r="Y26" s="46">
        <f t="shared" si="16"/>
        <v>20.543043001826099</v>
      </c>
      <c r="Z26" s="46">
        <f t="shared" si="16"/>
        <v>24.517439356746038</v>
      </c>
      <c r="AA26" s="46">
        <f t="shared" si="16"/>
        <v>0.53094967733280374</v>
      </c>
      <c r="AB26" s="46">
        <f t="shared" si="16"/>
        <v>23.014656782456356</v>
      </c>
      <c r="AC26" s="46">
        <f t="shared" si="16"/>
        <v>30.927309753751864</v>
      </c>
      <c r="AD26" s="47">
        <f t="shared" si="16"/>
        <v>-3.4705107046962169</v>
      </c>
      <c r="AE26" s="47">
        <f t="shared" si="16"/>
        <v>24.906504965169574</v>
      </c>
      <c r="AF26" s="47">
        <f t="shared" si="16"/>
        <v>6.1206689504354594</v>
      </c>
      <c r="AG26" s="47">
        <f t="shared" si="16"/>
        <v>0.83085288210855701</v>
      </c>
      <c r="AH26" s="47">
        <f t="shared" si="16"/>
        <v>13.179595130881673</v>
      </c>
      <c r="AI26" s="47">
        <f t="shared" si="16"/>
        <v>16.407477268351457</v>
      </c>
      <c r="AJ26" s="47">
        <f t="shared" si="16"/>
        <v>14.605334477298104</v>
      </c>
      <c r="AK26" s="47">
        <f t="shared" si="16"/>
        <v>11.812904719268946</v>
      </c>
      <c r="AL26" s="47">
        <f t="shared" si="16"/>
        <v>6.9187205515851113</v>
      </c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96"/>
      <c r="BB26" s="47">
        <f t="shared" si="2"/>
        <v>12.421129359334127</v>
      </c>
      <c r="BC26" s="89">
        <f t="shared" si="2"/>
        <v>-13.482874733857898</v>
      </c>
      <c r="BD26" s="47">
        <f t="shared" si="2"/>
        <v>20.095575639220776</v>
      </c>
      <c r="BE26" s="47">
        <f t="shared" si="2"/>
        <v>-100</v>
      </c>
      <c r="BF26" s="326" t="s">
        <v>84</v>
      </c>
      <c r="BH26" s="340">
        <f t="shared" si="3"/>
        <v>0</v>
      </c>
    </row>
    <row r="27" spans="1:64" ht="11.85" customHeight="1" x14ac:dyDescent="0.45">
      <c r="A27" s="99" t="s">
        <v>15</v>
      </c>
      <c r="B27" s="40">
        <v>75728.5</v>
      </c>
      <c r="C27" s="40">
        <v>84775.7</v>
      </c>
      <c r="D27" s="40">
        <v>105648.4</v>
      </c>
      <c r="E27" s="40">
        <v>121348.4</v>
      </c>
      <c r="F27" s="40">
        <v>119255.1</v>
      </c>
      <c r="G27" s="40">
        <v>217598.07</v>
      </c>
      <c r="H27" s="40">
        <v>167544.63</v>
      </c>
      <c r="I27" s="40">
        <v>205909.43</v>
      </c>
      <c r="J27" s="40">
        <v>259518.38</v>
      </c>
      <c r="K27" s="40">
        <v>222617.68</v>
      </c>
      <c r="L27" s="40">
        <v>239738.26</v>
      </c>
      <c r="M27" s="40">
        <v>287658.64</v>
      </c>
      <c r="N27" s="40">
        <v>337263.57</v>
      </c>
      <c r="O27" s="40">
        <v>385758.21</v>
      </c>
      <c r="P27" s="40">
        <v>405670.35</v>
      </c>
      <c r="Q27" s="40">
        <v>456881.55</v>
      </c>
      <c r="R27" s="130">
        <v>404300.23</v>
      </c>
      <c r="S27" s="40">
        <v>481947.56090300001</v>
      </c>
      <c r="T27" s="40">
        <v>516618.92</v>
      </c>
      <c r="U27" s="40"/>
      <c r="V27" s="40" t="s">
        <v>84</v>
      </c>
      <c r="W27" s="41"/>
      <c r="X27" s="42">
        <f t="shared" ref="X27:AB30" si="23">((C27/B27)-1)*100</f>
        <v>11.946889216081136</v>
      </c>
      <c r="Y27" s="42">
        <f t="shared" si="23"/>
        <v>24.621088354327945</v>
      </c>
      <c r="Z27" s="42">
        <f t="shared" si="23"/>
        <v>14.860613128073874</v>
      </c>
      <c r="AA27" s="42">
        <f t="shared" si="23"/>
        <v>-1.7250330453471019</v>
      </c>
      <c r="AB27" s="42">
        <f t="shared" si="23"/>
        <v>82.464372592870248</v>
      </c>
      <c r="AC27" s="42">
        <f t="shared" si="16"/>
        <v>-23.00270402214505</v>
      </c>
      <c r="AD27" s="43">
        <f t="shared" si="16"/>
        <v>22.898257019637079</v>
      </c>
      <c r="AE27" s="43">
        <f t="shared" si="16"/>
        <v>26.035208780870313</v>
      </c>
      <c r="AF27" s="43">
        <f>((K27/J27)-1)*100</f>
        <v>-14.218915823996747</v>
      </c>
      <c r="AG27" s="43">
        <f t="shared" si="16"/>
        <v>7.6905751600681471</v>
      </c>
      <c r="AH27" s="43">
        <f t="shared" si="16"/>
        <v>19.98862426047474</v>
      </c>
      <c r="AI27" s="43">
        <f t="shared" si="16"/>
        <v>17.244373400360935</v>
      </c>
      <c r="AJ27" s="43">
        <f t="shared" si="16"/>
        <v>14.378855089507603</v>
      </c>
      <c r="AK27" s="43">
        <f t="shared" si="16"/>
        <v>5.1618188502067008</v>
      </c>
      <c r="AL27" s="43">
        <f t="shared" si="16"/>
        <v>12.623845937964173</v>
      </c>
      <c r="AN27" s="43">
        <f t="shared" ref="AN27:AZ30" si="24">+(C27/C$30)*100</f>
        <v>9.0104229884363551</v>
      </c>
      <c r="AO27" s="43">
        <f t="shared" si="24"/>
        <v>9.2869419311646517</v>
      </c>
      <c r="AP27" s="43">
        <f t="shared" si="24"/>
        <v>8.628850777648541</v>
      </c>
      <c r="AQ27" s="43">
        <f t="shared" si="24"/>
        <v>8.4515789177523253</v>
      </c>
      <c r="AR27" s="43">
        <f t="shared" si="24"/>
        <v>12.044071597172135</v>
      </c>
      <c r="AS27" s="43">
        <f t="shared" si="24"/>
        <v>7.4527564501737809</v>
      </c>
      <c r="AT27" s="43">
        <f t="shared" si="24"/>
        <v>9.299290996535305</v>
      </c>
      <c r="AU27" s="43">
        <f t="shared" si="24"/>
        <v>9.3754446360010562</v>
      </c>
      <c r="AV27" s="43">
        <f t="shared" si="24"/>
        <v>7.7171761292976244</v>
      </c>
      <c r="AW27" s="43">
        <f t="shared" si="24"/>
        <v>8.1991441630577384</v>
      </c>
      <c r="AX27" s="43">
        <f t="shared" si="24"/>
        <v>8.6497484572938621</v>
      </c>
      <c r="AY27" s="43">
        <f t="shared" si="24"/>
        <v>8.7065204216301755</v>
      </c>
      <c r="AZ27" s="43">
        <f t="shared" si="24"/>
        <v>8.6908101764893981</v>
      </c>
      <c r="BA27" s="96"/>
      <c r="BB27" s="43">
        <f t="shared" si="2"/>
        <v>-11.508742254967396</v>
      </c>
      <c r="BC27" s="88">
        <f t="shared" si="2"/>
        <v>19.205364019456539</v>
      </c>
      <c r="BD27" s="43">
        <f t="shared" si="2"/>
        <v>7.1940106994292208</v>
      </c>
      <c r="BE27" s="43">
        <f t="shared" si="2"/>
        <v>-100</v>
      </c>
      <c r="BF27" s="43" t="s">
        <v>84</v>
      </c>
      <c r="BH27" s="340">
        <f t="shared" si="3"/>
        <v>0</v>
      </c>
    </row>
    <row r="28" spans="1:64" ht="11.85" customHeight="1" x14ac:dyDescent="0.45">
      <c r="A28" s="101" t="s">
        <v>33</v>
      </c>
      <c r="B28" s="44">
        <f t="shared" ref="B28:T28" si="25">+B23+B25+B27</f>
        <v>216143.1</v>
      </c>
      <c r="C28" s="44">
        <f t="shared" si="25"/>
        <v>257702.8</v>
      </c>
      <c r="D28" s="44">
        <f t="shared" si="25"/>
        <v>313134.90000000002</v>
      </c>
      <c r="E28" s="44">
        <f t="shared" si="25"/>
        <v>373136.1</v>
      </c>
      <c r="F28" s="44">
        <f t="shared" si="25"/>
        <v>362189.4</v>
      </c>
      <c r="G28" s="44">
        <f t="shared" si="25"/>
        <v>601502.87000000011</v>
      </c>
      <c r="H28" s="44">
        <f t="shared" si="25"/>
        <v>512678.27</v>
      </c>
      <c r="I28" s="44">
        <f t="shared" si="25"/>
        <v>641625.39999999991</v>
      </c>
      <c r="J28" s="44">
        <f t="shared" si="25"/>
        <v>793680.64</v>
      </c>
      <c r="K28" s="44">
        <f t="shared" si="25"/>
        <v>704362.05</v>
      </c>
      <c r="L28" s="44">
        <f t="shared" si="25"/>
        <v>782002.84000000008</v>
      </c>
      <c r="M28" s="44">
        <f t="shared" si="25"/>
        <v>871931.86</v>
      </c>
      <c r="N28" s="44">
        <f t="shared" si="25"/>
        <v>1054363.07</v>
      </c>
      <c r="O28" s="44">
        <f t="shared" si="25"/>
        <v>1177282.05</v>
      </c>
      <c r="P28" s="44">
        <f t="shared" si="25"/>
        <v>1270986.24</v>
      </c>
      <c r="Q28" s="44">
        <f t="shared" si="25"/>
        <v>1468041.78</v>
      </c>
      <c r="R28" s="44">
        <f t="shared" si="25"/>
        <v>1323436.71</v>
      </c>
      <c r="S28" s="44">
        <f t="shared" si="25"/>
        <v>1434572.2480210001</v>
      </c>
      <c r="T28" s="44">
        <f t="shared" si="25"/>
        <v>1563794.68</v>
      </c>
      <c r="U28" s="44"/>
      <c r="V28" s="44" t="s">
        <v>84</v>
      </c>
      <c r="W28" s="45"/>
      <c r="X28" s="46">
        <f>((C28/B28)-1)*100</f>
        <v>19.227863392354404</v>
      </c>
      <c r="Y28" s="46">
        <f t="shared" si="23"/>
        <v>21.510088365357326</v>
      </c>
      <c r="Z28" s="46">
        <f t="shared" si="23"/>
        <v>19.161454057021409</v>
      </c>
      <c r="AA28" s="46">
        <f t="shared" si="23"/>
        <v>-2.9337016707844499</v>
      </c>
      <c r="AB28" s="46">
        <f t="shared" si="23"/>
        <v>66.074123096921127</v>
      </c>
      <c r="AC28" s="46">
        <f t="shared" si="16"/>
        <v>-14.767111585020377</v>
      </c>
      <c r="AD28" s="47">
        <f t="shared" si="16"/>
        <v>25.151666755838885</v>
      </c>
      <c r="AE28" s="47">
        <f t="shared" si="16"/>
        <v>23.698444606463532</v>
      </c>
      <c r="AF28" s="47">
        <f>((K28/J28)-1)*100</f>
        <v>-11.253719128136975</v>
      </c>
      <c r="AG28" s="47">
        <f t="shared" si="16"/>
        <v>11.02285252307389</v>
      </c>
      <c r="AH28" s="47">
        <f t="shared" si="16"/>
        <v>11.499832916207819</v>
      </c>
      <c r="AI28" s="47">
        <f t="shared" si="16"/>
        <v>20.92264526266996</v>
      </c>
      <c r="AJ28" s="47">
        <f t="shared" si="16"/>
        <v>11.65812645543436</v>
      </c>
      <c r="AK28" s="47">
        <f t="shared" si="16"/>
        <v>7.9593662368333762</v>
      </c>
      <c r="AL28" s="47">
        <f t="shared" si="16"/>
        <v>15.504144246282326</v>
      </c>
      <c r="AN28" s="43">
        <f t="shared" si="24"/>
        <v>27.390056741547593</v>
      </c>
      <c r="AO28" s="43">
        <f t="shared" si="24"/>
        <v>27.525884281456708</v>
      </c>
      <c r="AP28" s="43">
        <f t="shared" si="24"/>
        <v>26.532988705691579</v>
      </c>
      <c r="AQ28" s="43">
        <f t="shared" si="24"/>
        <v>25.668271606609395</v>
      </c>
      <c r="AR28" s="43">
        <f t="shared" si="24"/>
        <v>33.293234779998386</v>
      </c>
      <c r="AS28" s="43">
        <f t="shared" si="24"/>
        <v>22.805065632998417</v>
      </c>
      <c r="AT28" s="43">
        <f t="shared" si="24"/>
        <v>28.977115352941158</v>
      </c>
      <c r="AU28" s="43">
        <f t="shared" si="24"/>
        <v>28.672762595797209</v>
      </c>
      <c r="AV28" s="43">
        <f t="shared" si="24"/>
        <v>24.417135236712291</v>
      </c>
      <c r="AW28" s="43">
        <f t="shared" si="24"/>
        <v>26.744809197666548</v>
      </c>
      <c r="AX28" s="43">
        <f t="shared" si="24"/>
        <v>26.218545915743636</v>
      </c>
      <c r="AY28" s="43">
        <f t="shared" si="24"/>
        <v>27.218574483949414</v>
      </c>
      <c r="AZ28" s="43">
        <f t="shared" si="24"/>
        <v>26.523180986188994</v>
      </c>
      <c r="BA28" s="96"/>
      <c r="BB28" s="47">
        <f t="shared" si="2"/>
        <v>-9.8502012660702363</v>
      </c>
      <c r="BC28" s="89">
        <f t="shared" si="2"/>
        <v>8.3974954889229458</v>
      </c>
      <c r="BD28" s="47">
        <f t="shared" si="2"/>
        <v>9.0077325946645637</v>
      </c>
      <c r="BE28" s="47">
        <f t="shared" si="2"/>
        <v>-100</v>
      </c>
      <c r="BF28" s="326" t="s">
        <v>84</v>
      </c>
      <c r="BH28" s="340" t="s">
        <v>84</v>
      </c>
    </row>
    <row r="29" spans="1:64" ht="11.85" customHeight="1" x14ac:dyDescent="0.45">
      <c r="A29" s="101" t="s">
        <v>35</v>
      </c>
      <c r="B29" s="44">
        <f t="shared" ref="B29:T29" si="26">+B28+B21</f>
        <v>430816.7</v>
      </c>
      <c r="C29" s="44">
        <f t="shared" si="26"/>
        <v>515792.4</v>
      </c>
      <c r="D29" s="44">
        <f t="shared" si="26"/>
        <v>609017.9</v>
      </c>
      <c r="E29" s="44">
        <f t="shared" si="26"/>
        <v>735464.89999999991</v>
      </c>
      <c r="F29" s="44">
        <f t="shared" si="26"/>
        <v>711858.3</v>
      </c>
      <c r="G29" s="44">
        <f t="shared" si="26"/>
        <v>1082637.07</v>
      </c>
      <c r="H29" s="44">
        <f t="shared" si="26"/>
        <v>1073740.8799999999</v>
      </c>
      <c r="I29" s="44">
        <f t="shared" si="26"/>
        <v>1214720.27</v>
      </c>
      <c r="J29" s="44">
        <f t="shared" si="26"/>
        <v>1531112.73</v>
      </c>
      <c r="K29" s="44">
        <f t="shared" si="26"/>
        <v>1452390.68</v>
      </c>
      <c r="L29" s="44">
        <f t="shared" si="26"/>
        <v>1533629.75</v>
      </c>
      <c r="M29" s="81">
        <f t="shared" si="26"/>
        <v>1704372.7000000002</v>
      </c>
      <c r="N29" s="81">
        <f t="shared" si="26"/>
        <v>2065780.75</v>
      </c>
      <c r="O29" s="81">
        <f t="shared" si="26"/>
        <v>2421041.1100000003</v>
      </c>
      <c r="P29" s="81">
        <f t="shared" si="26"/>
        <v>2592111.16</v>
      </c>
      <c r="Q29" s="81">
        <f t="shared" si="26"/>
        <v>2813398.4000000004</v>
      </c>
      <c r="R29" s="81">
        <f t="shared" si="26"/>
        <v>2988187.0500000003</v>
      </c>
      <c r="S29" s="81">
        <f t="shared" si="26"/>
        <v>2824564.7561690002</v>
      </c>
      <c r="T29" s="81">
        <f t="shared" si="26"/>
        <v>3156954.79</v>
      </c>
      <c r="U29" s="81"/>
      <c r="V29" s="81" t="s">
        <v>84</v>
      </c>
      <c r="W29" s="45"/>
      <c r="X29" s="46">
        <f>((C29/B29)-1)*100</f>
        <v>19.724328235186796</v>
      </c>
      <c r="Y29" s="46">
        <f t="shared" si="23"/>
        <v>18.074229089067618</v>
      </c>
      <c r="Z29" s="46">
        <f t="shared" si="23"/>
        <v>20.762443928166952</v>
      </c>
      <c r="AA29" s="46">
        <f t="shared" si="23"/>
        <v>-3.2097520901405163</v>
      </c>
      <c r="AB29" s="46">
        <f t="shared" si="23"/>
        <v>52.086035942827394</v>
      </c>
      <c r="AC29" s="46">
        <f>((H29/G29)-1)*100</f>
        <v>-0.82171488918258984</v>
      </c>
      <c r="AD29" s="47">
        <f t="shared" si="16"/>
        <v>13.129740389506273</v>
      </c>
      <c r="AE29" s="47">
        <f t="shared" si="16"/>
        <v>26.046528391264935</v>
      </c>
      <c r="AF29" s="47">
        <f>((K29/J29)-1)*100</f>
        <v>-5.1414927495247227</v>
      </c>
      <c r="AG29" s="47">
        <f t="shared" si="16"/>
        <v>5.5934722742781551</v>
      </c>
      <c r="AH29" s="47">
        <f t="shared" si="16"/>
        <v>11.133257554504294</v>
      </c>
      <c r="AI29" s="47">
        <f t="shared" si="16"/>
        <v>21.204754687751091</v>
      </c>
      <c r="AJ29" s="47">
        <f t="shared" si="16"/>
        <v>17.197389413179522</v>
      </c>
      <c r="AK29" s="47">
        <f t="shared" si="16"/>
        <v>7.0659704741651286</v>
      </c>
      <c r="AL29" s="47">
        <f t="shared" si="16"/>
        <v>8.5369502440628473</v>
      </c>
      <c r="AN29" s="43">
        <f t="shared" si="24"/>
        <v>54.821224693169853</v>
      </c>
      <c r="AO29" s="43">
        <f t="shared" si="24"/>
        <v>53.53525346659147</v>
      </c>
      <c r="AP29" s="43">
        <f t="shared" si="24"/>
        <v>52.297491143667372</v>
      </c>
      <c r="AQ29" s="43">
        <f t="shared" si="24"/>
        <v>50.449218529916209</v>
      </c>
      <c r="AR29" s="43">
        <f t="shared" si="24"/>
        <v>59.92405348463182</v>
      </c>
      <c r="AS29" s="43">
        <f t="shared" si="24"/>
        <v>47.762373937232553</v>
      </c>
      <c r="AT29" s="43">
        <f t="shared" si="24"/>
        <v>54.8592518085254</v>
      </c>
      <c r="AU29" s="43">
        <f t="shared" si="24"/>
        <v>55.313471945961723</v>
      </c>
      <c r="AV29" s="43">
        <f t="shared" si="24"/>
        <v>50.347998802747142</v>
      </c>
      <c r="AW29" s="43">
        <f t="shared" si="24"/>
        <v>52.450749467374116</v>
      </c>
      <c r="AX29" s="43">
        <f t="shared" si="24"/>
        <v>51.249617019946889</v>
      </c>
      <c r="AY29" s="43">
        <f t="shared" si="24"/>
        <v>53.328505911520473</v>
      </c>
      <c r="AZ29" s="43">
        <f t="shared" si="24"/>
        <v>54.544033467200059</v>
      </c>
      <c r="BA29" s="96"/>
      <c r="BB29" s="47">
        <f t="shared" si="2"/>
        <v>6.2127230185387239</v>
      </c>
      <c r="BC29" s="89">
        <f t="shared" si="2"/>
        <v>-5.4756376054504337</v>
      </c>
      <c r="BD29" s="47">
        <f t="shared" si="2"/>
        <v>11.767831950216134</v>
      </c>
      <c r="BE29" s="47">
        <f t="shared" si="2"/>
        <v>-100</v>
      </c>
      <c r="BF29" s="326" t="s">
        <v>84</v>
      </c>
      <c r="BH29" s="340" t="s">
        <v>84</v>
      </c>
    </row>
    <row r="30" spans="1:64" ht="11.85" customHeight="1" x14ac:dyDescent="0.45">
      <c r="A30" s="102" t="s">
        <v>16</v>
      </c>
      <c r="B30" s="76">
        <f t="shared" ref="B30:T30" si="27">+B15+B21+B28</f>
        <v>824643.4</v>
      </c>
      <c r="C30" s="76">
        <f t="shared" si="27"/>
        <v>940862.60000000009</v>
      </c>
      <c r="D30" s="76">
        <f t="shared" si="27"/>
        <v>1137601.6000000001</v>
      </c>
      <c r="E30" s="76">
        <f t="shared" si="27"/>
        <v>1406310.1</v>
      </c>
      <c r="F30" s="76">
        <f t="shared" si="27"/>
        <v>1411039.3000000003</v>
      </c>
      <c r="G30" s="76">
        <f t="shared" si="27"/>
        <v>1806681.9700000002</v>
      </c>
      <c r="H30" s="76">
        <f t="shared" si="27"/>
        <v>2248089.4300000002</v>
      </c>
      <c r="I30" s="76">
        <f t="shared" si="27"/>
        <v>2214248.6999999997</v>
      </c>
      <c r="J30" s="76">
        <f t="shared" si="27"/>
        <v>2768064.77</v>
      </c>
      <c r="K30" s="76">
        <f t="shared" si="27"/>
        <v>2884703.8899999997</v>
      </c>
      <c r="L30" s="76">
        <f t="shared" si="27"/>
        <v>2923942.4899999993</v>
      </c>
      <c r="M30" s="76">
        <f t="shared" si="27"/>
        <v>3325630.1199999996</v>
      </c>
      <c r="N30" s="76">
        <f t="shared" si="27"/>
        <v>3873689.5300000003</v>
      </c>
      <c r="O30" s="76">
        <f t="shared" si="27"/>
        <v>4438691.01</v>
      </c>
      <c r="P30" s="76">
        <f t="shared" si="27"/>
        <v>4937372.24</v>
      </c>
      <c r="Q30" s="76">
        <f t="shared" si="27"/>
        <v>5302119.2300000004</v>
      </c>
      <c r="R30" s="76">
        <f t="shared" si="27"/>
        <v>5851371.1500000004</v>
      </c>
      <c r="S30" s="76">
        <f t="shared" si="27"/>
        <v>5194596.7320949994</v>
      </c>
      <c r="T30" s="76">
        <f t="shared" si="27"/>
        <v>6176302.0699999994</v>
      </c>
      <c r="U30" s="76">
        <f>U4+U5+U7+U9+U11+U13+U16+U18</f>
        <v>4618961.3600000003</v>
      </c>
      <c r="V30" s="76">
        <f>V4+V5+V7+V9+V11+V13+V16+V18</f>
        <v>4698200.25</v>
      </c>
      <c r="W30" s="91"/>
      <c r="X30" s="78">
        <f t="shared" si="23"/>
        <v>14.093267465670634</v>
      </c>
      <c r="Y30" s="78">
        <f t="shared" si="23"/>
        <v>20.910492137746783</v>
      </c>
      <c r="Z30" s="78">
        <f t="shared" si="23"/>
        <v>23.620615512495768</v>
      </c>
      <c r="AA30" s="78">
        <f t="shared" si="23"/>
        <v>0.33628429462322362</v>
      </c>
      <c r="AB30" s="78">
        <f t="shared" si="23"/>
        <v>28.039096430552981</v>
      </c>
      <c r="AC30" s="78">
        <f t="shared" si="16"/>
        <v>24.431940282218001</v>
      </c>
      <c r="AD30" s="77">
        <f t="shared" si="16"/>
        <v>-1.5053106672896166</v>
      </c>
      <c r="AE30" s="77">
        <f t="shared" si="16"/>
        <v>25.011466417480577</v>
      </c>
      <c r="AF30" s="77">
        <f>((K30/J30)-1)*100</f>
        <v>4.2137424407160617</v>
      </c>
      <c r="AG30" s="77">
        <f t="shared" si="16"/>
        <v>1.3602297322793611</v>
      </c>
      <c r="AH30" s="77">
        <f t="shared" si="16"/>
        <v>13.737877245321627</v>
      </c>
      <c r="AI30" s="77">
        <f t="shared" si="16"/>
        <v>16.479866678619114</v>
      </c>
      <c r="AJ30" s="77">
        <f t="shared" si="16"/>
        <v>14.585616003149315</v>
      </c>
      <c r="AK30" s="77">
        <f t="shared" si="16"/>
        <v>11.23487147171347</v>
      </c>
      <c r="AL30" s="77">
        <f t="shared" si="16"/>
        <v>7.3874719642365916</v>
      </c>
      <c r="AN30" s="82">
        <f t="shared" si="24"/>
        <v>100</v>
      </c>
      <c r="AO30" s="82">
        <f t="shared" si="24"/>
        <v>100</v>
      </c>
      <c r="AP30" s="82">
        <f t="shared" si="24"/>
        <v>100</v>
      </c>
      <c r="AQ30" s="82">
        <f t="shared" si="24"/>
        <v>100</v>
      </c>
      <c r="AR30" s="82">
        <f t="shared" si="24"/>
        <v>100</v>
      </c>
      <c r="AS30" s="82">
        <f t="shared" si="24"/>
        <v>100</v>
      </c>
      <c r="AT30" s="82">
        <f t="shared" si="24"/>
        <v>100</v>
      </c>
      <c r="AU30" s="82">
        <f t="shared" si="24"/>
        <v>100</v>
      </c>
      <c r="AV30" s="82">
        <f t="shared" si="24"/>
        <v>100</v>
      </c>
      <c r="AW30" s="82">
        <f t="shared" si="24"/>
        <v>100</v>
      </c>
      <c r="AX30" s="82">
        <f t="shared" si="24"/>
        <v>100</v>
      </c>
      <c r="AY30" s="82">
        <f t="shared" si="24"/>
        <v>100</v>
      </c>
      <c r="AZ30" s="82">
        <f t="shared" si="24"/>
        <v>100</v>
      </c>
      <c r="BA30" s="97"/>
      <c r="BB30" s="77">
        <f t="shared" si="2"/>
        <v>10.3591016379313</v>
      </c>
      <c r="BC30" s="120">
        <f t="shared" si="2"/>
        <v>-11.224282327484914</v>
      </c>
      <c r="BD30" s="77">
        <f t="shared" si="2"/>
        <v>18.898586137389618</v>
      </c>
      <c r="BE30" s="77">
        <f t="shared" si="2"/>
        <v>-25.214775643251521</v>
      </c>
      <c r="BF30" s="327">
        <f t="shared" si="2"/>
        <v>1.715513160300608</v>
      </c>
      <c r="BH30" s="340">
        <f>+U30</f>
        <v>4618961.3600000003</v>
      </c>
    </row>
    <row r="31" spans="1:64" ht="12.6" customHeight="1" x14ac:dyDescent="0.45">
      <c r="A31" s="428" t="s">
        <v>20</v>
      </c>
      <c r="B31" s="428"/>
      <c r="C31" s="428"/>
      <c r="D31" s="428"/>
      <c r="E31" s="428"/>
      <c r="F31" s="428"/>
      <c r="G31" s="428"/>
      <c r="H31" s="428"/>
      <c r="I31" s="428"/>
      <c r="J31" s="428"/>
      <c r="K31" s="428"/>
      <c r="L31" s="428"/>
      <c r="M31" s="428"/>
      <c r="N31" s="428"/>
      <c r="O31" s="428"/>
      <c r="P31" s="428"/>
      <c r="Q31" s="428"/>
      <c r="R31" s="428"/>
      <c r="S31" s="428"/>
      <c r="T31" s="428"/>
      <c r="U31" s="428"/>
      <c r="V31" s="428"/>
      <c r="W31" s="16"/>
      <c r="X31" s="17"/>
      <c r="Y31" s="17"/>
      <c r="Z31" s="16"/>
      <c r="AA31" s="26" t="s">
        <v>0</v>
      </c>
      <c r="AB31" s="25" t="s">
        <v>0</v>
      </c>
      <c r="AC31" s="18"/>
      <c r="AD31" s="25" t="s">
        <v>0</v>
      </c>
      <c r="AE31" s="7"/>
      <c r="AF31" s="428" t="s">
        <v>0</v>
      </c>
      <c r="AG31" s="428"/>
      <c r="AH31" s="428"/>
      <c r="AI31" s="428"/>
      <c r="AJ31" s="428"/>
      <c r="AK31" s="428"/>
      <c r="AL31" s="428"/>
      <c r="AM31" s="428"/>
      <c r="AN31" s="428"/>
      <c r="AO31" s="428"/>
      <c r="AP31" s="428"/>
      <c r="AQ31" s="428"/>
      <c r="AR31" s="428"/>
      <c r="AS31" s="428"/>
      <c r="AT31" s="428"/>
      <c r="AU31" s="428"/>
      <c r="AV31" s="428"/>
      <c r="AW31" s="428"/>
      <c r="AX31" s="428"/>
      <c r="AY31" s="428"/>
      <c r="AZ31" s="428"/>
      <c r="BA31" s="428"/>
      <c r="BB31" s="428"/>
      <c r="BC31" s="428"/>
      <c r="BD31" s="428"/>
      <c r="BE31" s="428"/>
      <c r="BF31" s="428"/>
    </row>
    <row r="32" spans="1:64" ht="11.85" customHeight="1" x14ac:dyDescent="0.5">
      <c r="A32" s="3"/>
      <c r="B32" s="1"/>
      <c r="E32" s="4"/>
      <c r="G32" s="5"/>
      <c r="H32" s="5"/>
      <c r="I32" s="5"/>
      <c r="J32" s="5"/>
      <c r="K32" s="20"/>
      <c r="L32" s="20"/>
      <c r="M32" s="20"/>
      <c r="N32" s="20"/>
      <c r="O32" s="20"/>
      <c r="P32" s="20"/>
      <c r="S32" s="20"/>
      <c r="U32" s="20"/>
      <c r="V32" s="20" t="s">
        <v>2</v>
      </c>
      <c r="W32" s="20"/>
      <c r="X32" s="12"/>
      <c r="Y32" s="12"/>
      <c r="Z32" s="12"/>
      <c r="AA32" s="13"/>
      <c r="AB32" s="12"/>
      <c r="AC32" s="14"/>
      <c r="AD32" s="14"/>
      <c r="AE32" s="14"/>
      <c r="AF32" s="14"/>
      <c r="AG32" s="20"/>
      <c r="AH32" s="20"/>
      <c r="AI32" s="20"/>
      <c r="AK32" s="20"/>
      <c r="AL32" s="20"/>
      <c r="AM32" s="20"/>
      <c r="AS32" s="5"/>
      <c r="AT32" s="5"/>
      <c r="AU32" s="5"/>
      <c r="AV32" s="5"/>
      <c r="AW32" s="20"/>
      <c r="AX32" s="20"/>
      <c r="AY32" s="20"/>
      <c r="AZ32" s="20"/>
      <c r="BA32" s="20" t="s">
        <v>3</v>
      </c>
      <c r="BB32" s="20"/>
      <c r="BC32" s="20"/>
      <c r="BE32" s="20"/>
      <c r="BF32" s="20" t="s">
        <v>3</v>
      </c>
    </row>
    <row r="33" spans="1:58" ht="11.85" customHeight="1" x14ac:dyDescent="0.45">
      <c r="A33" s="98"/>
      <c r="B33" s="92">
        <v>2535</v>
      </c>
      <c r="C33" s="30">
        <v>2536</v>
      </c>
      <c r="D33" s="30">
        <v>2537</v>
      </c>
      <c r="E33" s="30">
        <v>2538</v>
      </c>
      <c r="F33" s="30">
        <v>2539</v>
      </c>
      <c r="G33" s="30">
        <v>2540</v>
      </c>
      <c r="H33" s="30">
        <v>2541</v>
      </c>
      <c r="I33" s="30">
        <v>2542</v>
      </c>
      <c r="J33" s="30">
        <v>2543</v>
      </c>
      <c r="K33" s="30">
        <v>2544</v>
      </c>
      <c r="L33" s="30">
        <v>2545</v>
      </c>
      <c r="M33" s="92">
        <v>2546</v>
      </c>
      <c r="N33" s="92">
        <v>2547</v>
      </c>
      <c r="O33" s="92">
        <v>2548</v>
      </c>
      <c r="P33" s="92">
        <v>2549</v>
      </c>
      <c r="Q33" s="92">
        <v>2550</v>
      </c>
      <c r="R33" s="132">
        <v>2551</v>
      </c>
      <c r="S33" s="92">
        <v>2552</v>
      </c>
      <c r="T33" s="132">
        <v>2553</v>
      </c>
      <c r="U33" s="132">
        <v>2554</v>
      </c>
      <c r="V33" s="132">
        <v>2555</v>
      </c>
      <c r="W33" s="24"/>
      <c r="X33" s="23">
        <v>2536</v>
      </c>
      <c r="Y33" s="23">
        <v>2537</v>
      </c>
      <c r="Z33" s="23">
        <v>2538</v>
      </c>
      <c r="AA33" s="23">
        <v>2539</v>
      </c>
      <c r="AB33" s="23">
        <v>2540</v>
      </c>
      <c r="AC33" s="23">
        <v>2541</v>
      </c>
      <c r="AD33" s="30">
        <v>2542</v>
      </c>
      <c r="AE33" s="30">
        <v>2543</v>
      </c>
      <c r="AF33" s="30">
        <v>2544</v>
      </c>
      <c r="AG33" s="30">
        <v>2545</v>
      </c>
      <c r="AH33" s="92">
        <v>2546</v>
      </c>
      <c r="AI33" s="92">
        <v>2547</v>
      </c>
      <c r="AJ33" s="92">
        <v>2548</v>
      </c>
      <c r="AK33" s="92">
        <v>2549</v>
      </c>
      <c r="AL33" s="92">
        <v>2550</v>
      </c>
      <c r="AM33" s="133"/>
      <c r="AN33" s="22">
        <v>2536</v>
      </c>
      <c r="AO33" s="22">
        <v>2537</v>
      </c>
      <c r="AP33" s="22">
        <v>2538</v>
      </c>
      <c r="AQ33" s="22">
        <v>2539</v>
      </c>
      <c r="AR33" s="22">
        <v>2540</v>
      </c>
      <c r="AS33" s="22">
        <v>2541</v>
      </c>
      <c r="AT33" s="22">
        <v>2542</v>
      </c>
      <c r="AU33" s="22">
        <v>2543</v>
      </c>
      <c r="AV33" s="22">
        <v>2544</v>
      </c>
      <c r="AW33" s="22">
        <v>2545</v>
      </c>
      <c r="AX33" s="22">
        <v>2546</v>
      </c>
      <c r="AY33" s="134">
        <v>2547</v>
      </c>
      <c r="AZ33" s="92">
        <v>2548</v>
      </c>
      <c r="BA33" s="92">
        <v>2549</v>
      </c>
      <c r="BB33" s="132">
        <v>2551</v>
      </c>
      <c r="BC33" s="132">
        <v>2552</v>
      </c>
      <c r="BD33" s="132">
        <v>2553</v>
      </c>
      <c r="BE33" s="132">
        <v>2554</v>
      </c>
      <c r="BF33" s="132">
        <v>2555</v>
      </c>
    </row>
    <row r="34" spans="1:58" ht="11.85" customHeight="1" x14ac:dyDescent="0.45">
      <c r="A34" s="99" t="s">
        <v>4</v>
      </c>
      <c r="B34" s="40">
        <v>78929.5</v>
      </c>
      <c r="C34" s="40">
        <v>87745.1</v>
      </c>
      <c r="D34" s="40">
        <v>101455.7</v>
      </c>
      <c r="E34" s="40">
        <v>127785.9</v>
      </c>
      <c r="F34" s="40">
        <v>159312.20000000001</v>
      </c>
      <c r="G34" s="40">
        <v>158144.85</v>
      </c>
      <c r="H34" s="40">
        <v>173693.74</v>
      </c>
      <c r="I34" s="39">
        <v>127567.85</v>
      </c>
      <c r="J34" s="39">
        <v>159000.42000000001</v>
      </c>
      <c r="K34" s="39">
        <v>239477.61</v>
      </c>
      <c r="L34" s="39">
        <v>219817.28</v>
      </c>
      <c r="M34" s="40">
        <v>255415.67</v>
      </c>
      <c r="N34" s="40">
        <v>275498.2</v>
      </c>
      <c r="O34" s="40">
        <v>360942.35</v>
      </c>
      <c r="P34" s="40">
        <v>385349.07</v>
      </c>
      <c r="Q34" s="40">
        <v>353298.22</v>
      </c>
      <c r="R34" s="130">
        <v>493804.75</v>
      </c>
      <c r="S34" s="40">
        <v>316238.180215</v>
      </c>
      <c r="T34" s="39">
        <v>441271.2</v>
      </c>
      <c r="U34" s="39">
        <v>533532.098536</v>
      </c>
      <c r="V34" s="39">
        <v>530078.24</v>
      </c>
      <c r="W34" s="41"/>
      <c r="X34" s="42">
        <f t="shared" ref="X34:AL53" si="28">((C34/B34)-1)*100</f>
        <v>11.168954573385115</v>
      </c>
      <c r="Y34" s="42">
        <f t="shared" si="28"/>
        <v>15.625487918983506</v>
      </c>
      <c r="Z34" s="42">
        <f t="shared" si="28"/>
        <v>25.95241075661594</v>
      </c>
      <c r="AA34" s="42">
        <f t="shared" si="28"/>
        <v>24.671188292292044</v>
      </c>
      <c r="AB34" s="42">
        <f t="shared" si="28"/>
        <v>-0.73274363168671641</v>
      </c>
      <c r="AC34" s="42">
        <f t="shared" si="28"/>
        <v>9.8320558652399868</v>
      </c>
      <c r="AD34" s="43">
        <f t="shared" si="28"/>
        <v>-26.555873573797186</v>
      </c>
      <c r="AE34" s="43">
        <f t="shared" si="28"/>
        <v>24.639883795172523</v>
      </c>
      <c r="AF34" s="43">
        <f t="shared" si="28"/>
        <v>50.614451207109987</v>
      </c>
      <c r="AG34" s="43">
        <f>((L34/K34)-1)*100</f>
        <v>-8.2096735473516702</v>
      </c>
      <c r="AH34" s="43">
        <f>((M34/L34)-1)*100</f>
        <v>16.194536662449831</v>
      </c>
      <c r="AI34" s="43">
        <f>((N34/M34)-1)*100</f>
        <v>7.8626851672804587</v>
      </c>
      <c r="AJ34" s="43">
        <f>((O34/N34)-1)*100</f>
        <v>31.0144131613201</v>
      </c>
      <c r="AK34" s="43">
        <f t="shared" ref="AK34:AL49" si="29">((P34/O34)-1)*100</f>
        <v>6.7619441165604588</v>
      </c>
      <c r="AL34" s="43">
        <f t="shared" si="29"/>
        <v>-8.3173549633842487</v>
      </c>
      <c r="AN34" s="43">
        <f t="shared" ref="AN34:AZ35" si="30">+(C34/C$60)*100</f>
        <v>7.4953184744334296</v>
      </c>
      <c r="AO34" s="43">
        <f t="shared" si="30"/>
        <v>7.4095256095918645</v>
      </c>
      <c r="AP34" s="43">
        <f t="shared" si="30"/>
        <v>7.2457778197124139</v>
      </c>
      <c r="AQ34" s="43">
        <f t="shared" si="30"/>
        <v>8.6921655158386084</v>
      </c>
      <c r="AR34" s="43">
        <f t="shared" si="30"/>
        <v>8.2184627825901195</v>
      </c>
      <c r="AS34" s="43">
        <f t="shared" si="30"/>
        <v>9.7907125662344168</v>
      </c>
      <c r="AT34" s="43">
        <f t="shared" si="30"/>
        <v>6.688082092762544</v>
      </c>
      <c r="AU34" s="43">
        <f t="shared" si="30"/>
        <v>6.3749771629074647</v>
      </c>
      <c r="AV34" s="43">
        <f t="shared" si="30"/>
        <v>8.7115661829849973</v>
      </c>
      <c r="AW34" s="43">
        <f t="shared" si="30"/>
        <v>7.9216513544258031</v>
      </c>
      <c r="AX34" s="43">
        <f t="shared" si="30"/>
        <v>8.137429385807021</v>
      </c>
      <c r="AY34" s="43">
        <f t="shared" si="30"/>
        <v>7.2479183507060672</v>
      </c>
      <c r="AZ34" s="43">
        <f t="shared" si="30"/>
        <v>7.5923534346035995</v>
      </c>
      <c r="BA34" s="96"/>
      <c r="BB34" s="43">
        <f t="shared" ref="BB34:BF60" si="31">((R34/Q34)-1)*100</f>
        <v>39.769951289310221</v>
      </c>
      <c r="BC34" s="43">
        <f t="shared" si="31"/>
        <v>-35.958862239579517</v>
      </c>
      <c r="BD34" s="142">
        <f t="shared" si="31"/>
        <v>39.537610449185536</v>
      </c>
      <c r="BE34" s="142">
        <f t="shared" si="31"/>
        <v>20.907980973152117</v>
      </c>
      <c r="BF34" s="142">
        <f t="shared" si="31"/>
        <v>-0.6473572153348095</v>
      </c>
    </row>
    <row r="35" spans="1:58" ht="11.85" customHeight="1" x14ac:dyDescent="0.45">
      <c r="A35" s="99" t="s">
        <v>5</v>
      </c>
      <c r="B35" s="40">
        <v>74206.7</v>
      </c>
      <c r="C35" s="40">
        <v>88418.4</v>
      </c>
      <c r="D35" s="40">
        <v>94902.399999999994</v>
      </c>
      <c r="E35" s="40">
        <v>126632.4</v>
      </c>
      <c r="F35" s="40">
        <v>145548.9</v>
      </c>
      <c r="G35" s="40">
        <v>140647.46</v>
      </c>
      <c r="H35" s="40">
        <v>169036.92</v>
      </c>
      <c r="I35" s="40">
        <v>134980.26999999999</v>
      </c>
      <c r="J35" s="40">
        <v>187017.94</v>
      </c>
      <c r="K35" s="40">
        <v>224990.74</v>
      </c>
      <c r="L35" s="40">
        <v>192925.11</v>
      </c>
      <c r="M35" s="40">
        <v>231618.09</v>
      </c>
      <c r="N35" s="40">
        <v>263820.44</v>
      </c>
      <c r="O35" s="40">
        <v>318003</v>
      </c>
      <c r="P35" s="40">
        <v>386674.23</v>
      </c>
      <c r="Q35" s="40">
        <v>370689.41</v>
      </c>
      <c r="R35" s="130">
        <v>454565.08</v>
      </c>
      <c r="S35" s="40">
        <v>285961.28430699999</v>
      </c>
      <c r="T35" s="40">
        <v>462600.19</v>
      </c>
      <c r="U35" s="130">
        <v>525615.38695099996</v>
      </c>
      <c r="V35" s="130">
        <v>587445.25</v>
      </c>
      <c r="W35" s="41"/>
      <c r="X35" s="42">
        <f t="shared" si="28"/>
        <v>19.151505187536966</v>
      </c>
      <c r="Y35" s="42">
        <f t="shared" si="28"/>
        <v>7.3333152375523625</v>
      </c>
      <c r="Z35" s="42">
        <f t="shared" si="28"/>
        <v>33.434349394746611</v>
      </c>
      <c r="AA35" s="42">
        <f t="shared" si="28"/>
        <v>14.938120101964426</v>
      </c>
      <c r="AB35" s="42">
        <f t="shared" si="28"/>
        <v>-3.3675555088358622</v>
      </c>
      <c r="AC35" s="42">
        <f t="shared" si="28"/>
        <v>20.184836612051171</v>
      </c>
      <c r="AD35" s="43">
        <f t="shared" si="28"/>
        <v>-20.147462459680419</v>
      </c>
      <c r="AE35" s="43">
        <f t="shared" si="28"/>
        <v>38.552056533891978</v>
      </c>
      <c r="AF35" s="43">
        <f t="shared" si="28"/>
        <v>20.304362244606054</v>
      </c>
      <c r="AG35" s="43">
        <f t="shared" si="28"/>
        <v>-14.251977659169446</v>
      </c>
      <c r="AH35" s="43">
        <f t="shared" si="28"/>
        <v>20.055958501202873</v>
      </c>
      <c r="AI35" s="43">
        <f t="shared" si="28"/>
        <v>13.903210237162389</v>
      </c>
      <c r="AJ35" s="43">
        <f t="shared" si="28"/>
        <v>20.537665694136507</v>
      </c>
      <c r="AK35" s="43">
        <f t="shared" si="29"/>
        <v>21.594522693182139</v>
      </c>
      <c r="AL35" s="43">
        <f t="shared" si="29"/>
        <v>-4.1339243114287711</v>
      </c>
      <c r="AN35" s="43">
        <f t="shared" si="30"/>
        <v>7.5528327735662133</v>
      </c>
      <c r="AO35" s="43">
        <f t="shared" si="30"/>
        <v>6.9309241689893319</v>
      </c>
      <c r="AP35" s="43">
        <f t="shared" si="30"/>
        <v>7.1803715055960806</v>
      </c>
      <c r="AQ35" s="43">
        <f t="shared" si="30"/>
        <v>7.9412319298097822</v>
      </c>
      <c r="AR35" s="43">
        <f t="shared" si="30"/>
        <v>7.3091593907473582</v>
      </c>
      <c r="AS35" s="43">
        <f t="shared" si="30"/>
        <v>9.5282184424237837</v>
      </c>
      <c r="AT35" s="43">
        <f t="shared" si="30"/>
        <v>7.0766978252220545</v>
      </c>
      <c r="AU35" s="43">
        <f t="shared" si="30"/>
        <v>7.4983141337236621</v>
      </c>
      <c r="AV35" s="43">
        <f t="shared" si="30"/>
        <v>8.1845719191400406</v>
      </c>
      <c r="AW35" s="43">
        <f t="shared" si="30"/>
        <v>6.9525264753264482</v>
      </c>
      <c r="AX35" s="43">
        <f t="shared" si="30"/>
        <v>7.3792490956036305</v>
      </c>
      <c r="AY35" s="43">
        <f t="shared" si="30"/>
        <v>6.9406951056934272</v>
      </c>
      <c r="AZ35" s="43">
        <f t="shared" si="30"/>
        <v>6.6891324037321978</v>
      </c>
      <c r="BA35" s="96"/>
      <c r="BB35" s="43">
        <f t="shared" si="31"/>
        <v>22.626939895585373</v>
      </c>
      <c r="BC35" s="43">
        <f t="shared" si="31"/>
        <v>-37.091233601358034</v>
      </c>
      <c r="BD35" s="43">
        <f t="shared" si="31"/>
        <v>61.770216944250912</v>
      </c>
      <c r="BE35" s="43">
        <f t="shared" si="31"/>
        <v>13.621956564911919</v>
      </c>
      <c r="BF35" s="43">
        <f t="shared" si="31"/>
        <v>11.763328202331348</v>
      </c>
    </row>
    <row r="36" spans="1:58" ht="8.4499999999999993" hidden="1" customHeight="1" x14ac:dyDescent="0.45">
      <c r="A36" s="100" t="s">
        <v>49</v>
      </c>
      <c r="B36" s="44">
        <f t="shared" ref="B36:U36" si="32">+B34+B35</f>
        <v>153136.20000000001</v>
      </c>
      <c r="C36" s="44">
        <f t="shared" si="32"/>
        <v>176163.5</v>
      </c>
      <c r="D36" s="44">
        <f t="shared" si="32"/>
        <v>196358.09999999998</v>
      </c>
      <c r="E36" s="44">
        <f t="shared" si="32"/>
        <v>254418.3</v>
      </c>
      <c r="F36" s="44">
        <f t="shared" si="32"/>
        <v>304861.09999999998</v>
      </c>
      <c r="G36" s="44">
        <f t="shared" si="32"/>
        <v>298792.31</v>
      </c>
      <c r="H36" s="44">
        <f t="shared" si="32"/>
        <v>342730.66000000003</v>
      </c>
      <c r="I36" s="44">
        <f t="shared" si="32"/>
        <v>262548.12</v>
      </c>
      <c r="J36" s="44">
        <f t="shared" si="32"/>
        <v>346018.36</v>
      </c>
      <c r="K36" s="44">
        <f t="shared" si="32"/>
        <v>464468.35</v>
      </c>
      <c r="L36" s="44">
        <f t="shared" si="32"/>
        <v>412742.39</v>
      </c>
      <c r="M36" s="44">
        <f t="shared" si="32"/>
        <v>487033.76</v>
      </c>
      <c r="N36" s="44">
        <f t="shared" si="32"/>
        <v>539318.64</v>
      </c>
      <c r="O36" s="44">
        <f t="shared" si="32"/>
        <v>678945.35</v>
      </c>
      <c r="P36" s="44">
        <f t="shared" si="32"/>
        <v>772023.3</v>
      </c>
      <c r="Q36" s="44">
        <f t="shared" si="32"/>
        <v>723987.62999999989</v>
      </c>
      <c r="R36" s="44">
        <f t="shared" si="32"/>
        <v>948369.83000000007</v>
      </c>
      <c r="S36" s="44">
        <f t="shared" si="32"/>
        <v>602199.46452199994</v>
      </c>
      <c r="T36" s="44">
        <f t="shared" si="32"/>
        <v>903871.39</v>
      </c>
      <c r="U36" s="44">
        <f t="shared" si="32"/>
        <v>1059147.4854870001</v>
      </c>
      <c r="V36" s="44">
        <f>+V34+V35</f>
        <v>1117523.49</v>
      </c>
      <c r="W36" s="45"/>
      <c r="X36" s="46">
        <f t="shared" si="28"/>
        <v>15.037136875539536</v>
      </c>
      <c r="Y36" s="46">
        <f t="shared" si="28"/>
        <v>11.463555163243221</v>
      </c>
      <c r="Z36" s="46">
        <f t="shared" si="28"/>
        <v>29.568528112667636</v>
      </c>
      <c r="AA36" s="46">
        <f t="shared" si="28"/>
        <v>19.826718439671986</v>
      </c>
      <c r="AB36" s="46">
        <f t="shared" si="28"/>
        <v>-1.9906737855370782</v>
      </c>
      <c r="AC36" s="46">
        <f t="shared" si="28"/>
        <v>14.705314872394148</v>
      </c>
      <c r="AD36" s="47">
        <f t="shared" si="28"/>
        <v>-23.395204852696871</v>
      </c>
      <c r="AE36" s="47">
        <f t="shared" si="28"/>
        <v>31.792358673145316</v>
      </c>
      <c r="AF36" s="47">
        <f t="shared" si="28"/>
        <v>34.232284668362681</v>
      </c>
      <c r="AG36" s="47">
        <f t="shared" si="28"/>
        <v>-11.136595206110378</v>
      </c>
      <c r="AH36" s="47">
        <f t="shared" si="28"/>
        <v>17.999452394506889</v>
      </c>
      <c r="AI36" s="47">
        <f t="shared" si="28"/>
        <v>10.735370788259125</v>
      </c>
      <c r="AJ36" s="47">
        <f t="shared" si="28"/>
        <v>25.889464899637062</v>
      </c>
      <c r="AK36" s="47">
        <f t="shared" si="29"/>
        <v>13.709196181990201</v>
      </c>
      <c r="AL36" s="47">
        <f t="shared" si="29"/>
        <v>-6.2220492568035413</v>
      </c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96"/>
      <c r="BB36" s="47">
        <f t="shared" si="31"/>
        <v>30.992546101927211</v>
      </c>
      <c r="BC36" s="47">
        <f t="shared" si="31"/>
        <v>-36.501621469548454</v>
      </c>
      <c r="BD36" s="47">
        <f t="shared" si="31"/>
        <v>50.095017224476337</v>
      </c>
      <c r="BE36" s="47">
        <f t="shared" si="31"/>
        <v>17.179003252553461</v>
      </c>
      <c r="BF36" s="43">
        <f t="shared" si="31"/>
        <v>5.5116029932468225</v>
      </c>
    </row>
    <row r="37" spans="1:58" ht="11.85" customHeight="1" x14ac:dyDescent="0.45">
      <c r="A37" s="99" t="s">
        <v>6</v>
      </c>
      <c r="B37" s="40">
        <v>85653.5</v>
      </c>
      <c r="C37" s="40">
        <v>102608</v>
      </c>
      <c r="D37" s="40">
        <v>119123.8</v>
      </c>
      <c r="E37" s="40">
        <v>157329.5</v>
      </c>
      <c r="F37" s="40">
        <v>163127.79999999999</v>
      </c>
      <c r="G37" s="40">
        <v>153370.46</v>
      </c>
      <c r="H37" s="40">
        <v>173212.18</v>
      </c>
      <c r="I37" s="40">
        <v>160456.54</v>
      </c>
      <c r="J37" s="40">
        <v>180041.38</v>
      </c>
      <c r="K37" s="40">
        <v>244809.65</v>
      </c>
      <c r="L37" s="40">
        <v>230541.6</v>
      </c>
      <c r="M37" s="40">
        <v>263417.28999999998</v>
      </c>
      <c r="N37" s="40">
        <v>322489.63</v>
      </c>
      <c r="O37" s="40">
        <v>410604.22</v>
      </c>
      <c r="P37" s="40">
        <v>425055.73</v>
      </c>
      <c r="Q37" s="40">
        <v>394385.02</v>
      </c>
      <c r="R37" s="130">
        <v>475990.03</v>
      </c>
      <c r="S37" s="40">
        <v>334678.01440599997</v>
      </c>
      <c r="T37" s="40">
        <v>515916.06677199999</v>
      </c>
      <c r="U37" s="40">
        <v>599220.43275000004</v>
      </c>
      <c r="V37" s="40">
        <v>755769.85</v>
      </c>
      <c r="W37" s="41"/>
      <c r="X37" s="42">
        <f t="shared" si="28"/>
        <v>19.794287448849147</v>
      </c>
      <c r="Y37" s="42">
        <f t="shared" si="28"/>
        <v>16.096015905192584</v>
      </c>
      <c r="Z37" s="42">
        <f t="shared" si="28"/>
        <v>32.072264316618515</v>
      </c>
      <c r="AA37" s="42">
        <f t="shared" si="28"/>
        <v>3.6854499632935855</v>
      </c>
      <c r="AB37" s="42">
        <f t="shared" si="28"/>
        <v>-5.9814084417248337</v>
      </c>
      <c r="AC37" s="42">
        <f t="shared" si="28"/>
        <v>12.937119703494403</v>
      </c>
      <c r="AD37" s="43">
        <f t="shared" si="28"/>
        <v>-7.3641703487595356</v>
      </c>
      <c r="AE37" s="43">
        <f t="shared" si="28"/>
        <v>12.205697567702757</v>
      </c>
      <c r="AF37" s="43">
        <f t="shared" si="28"/>
        <v>35.974102175844223</v>
      </c>
      <c r="AG37" s="43">
        <f t="shared" si="28"/>
        <v>-5.8282220492533625</v>
      </c>
      <c r="AH37" s="43">
        <f t="shared" si="28"/>
        <v>14.26019859322567</v>
      </c>
      <c r="AI37" s="43">
        <f t="shared" si="28"/>
        <v>22.425384453693241</v>
      </c>
      <c r="AJ37" s="43">
        <f t="shared" si="28"/>
        <v>27.323232067958259</v>
      </c>
      <c r="AK37" s="43">
        <f t="shared" si="29"/>
        <v>3.5195717179915986</v>
      </c>
      <c r="AL37" s="43">
        <f t="shared" si="29"/>
        <v>-7.2156914576824942</v>
      </c>
      <c r="AN37" s="43">
        <f t="shared" ref="AN37:AZ39" si="33">+(C37/C$60)*100</f>
        <v>8.7649297570424487</v>
      </c>
      <c r="AO37" s="43">
        <f t="shared" si="33"/>
        <v>8.6998645400100667</v>
      </c>
      <c r="AP37" s="43">
        <f t="shared" si="33"/>
        <v>8.9209732958522352</v>
      </c>
      <c r="AQ37" s="43">
        <f t="shared" si="33"/>
        <v>8.9003468524985365</v>
      </c>
      <c r="AR37" s="43">
        <f t="shared" si="33"/>
        <v>7.9703475482048658</v>
      </c>
      <c r="AS37" s="43">
        <f t="shared" si="33"/>
        <v>9.7635681478840723</v>
      </c>
      <c r="AT37" s="43">
        <f t="shared" si="33"/>
        <v>8.4123586925752605</v>
      </c>
      <c r="AU37" s="43">
        <f t="shared" si="33"/>
        <v>7.2185953086057548</v>
      </c>
      <c r="AV37" s="43">
        <f t="shared" si="33"/>
        <v>8.9055317873282327</v>
      </c>
      <c r="AW37" s="43">
        <f t="shared" si="33"/>
        <v>8.3081283595697837</v>
      </c>
      <c r="AX37" s="43">
        <f t="shared" si="33"/>
        <v>8.392357432007401</v>
      </c>
      <c r="AY37" s="43">
        <f t="shared" si="33"/>
        <v>8.4841879445651909</v>
      </c>
      <c r="AZ37" s="43">
        <f t="shared" si="33"/>
        <v>8.6369813904623047</v>
      </c>
      <c r="BA37" s="96"/>
      <c r="BB37" s="43">
        <f t="shared" si="31"/>
        <v>20.691711363682131</v>
      </c>
      <c r="BC37" s="43">
        <f t="shared" si="31"/>
        <v>-29.688020060840358</v>
      </c>
      <c r="BD37" s="43">
        <f t="shared" si="31"/>
        <v>54.152960327456398</v>
      </c>
      <c r="BE37" s="43">
        <f t="shared" si="31"/>
        <v>16.146883445445191</v>
      </c>
      <c r="BF37" s="43">
        <f t="shared" si="31"/>
        <v>26.125513866666438</v>
      </c>
    </row>
    <row r="38" spans="1:58" ht="11.85" customHeight="1" x14ac:dyDescent="0.45">
      <c r="A38" s="101" t="s">
        <v>31</v>
      </c>
      <c r="B38" s="44">
        <f t="shared" ref="B38:V38" si="34">+B34+B35+B37</f>
        <v>238789.7</v>
      </c>
      <c r="C38" s="44">
        <f t="shared" si="34"/>
        <v>278771.5</v>
      </c>
      <c r="D38" s="44">
        <f t="shared" si="34"/>
        <v>315481.89999999997</v>
      </c>
      <c r="E38" s="44">
        <f t="shared" si="34"/>
        <v>411747.8</v>
      </c>
      <c r="F38" s="44">
        <f t="shared" si="34"/>
        <v>467988.89999999997</v>
      </c>
      <c r="G38" s="44">
        <f t="shared" si="34"/>
        <v>452162.77</v>
      </c>
      <c r="H38" s="44">
        <f t="shared" si="34"/>
        <v>515942.84</v>
      </c>
      <c r="I38" s="44">
        <f t="shared" si="34"/>
        <v>423004.66000000003</v>
      </c>
      <c r="J38" s="44">
        <f t="shared" si="34"/>
        <v>526059.74</v>
      </c>
      <c r="K38" s="44">
        <f t="shared" si="34"/>
        <v>709278</v>
      </c>
      <c r="L38" s="44">
        <f t="shared" si="34"/>
        <v>643283.99</v>
      </c>
      <c r="M38" s="44">
        <f t="shared" si="34"/>
        <v>750451.05</v>
      </c>
      <c r="N38" s="44">
        <f t="shared" si="34"/>
        <v>861808.27</v>
      </c>
      <c r="O38" s="44">
        <f t="shared" si="34"/>
        <v>1089549.5699999998</v>
      </c>
      <c r="P38" s="44">
        <f t="shared" si="34"/>
        <v>1197079.03</v>
      </c>
      <c r="Q38" s="44">
        <f t="shared" si="34"/>
        <v>1118372.6499999999</v>
      </c>
      <c r="R38" s="44">
        <f t="shared" si="34"/>
        <v>1424359.86</v>
      </c>
      <c r="S38" s="44">
        <f t="shared" si="34"/>
        <v>936877.47892799997</v>
      </c>
      <c r="T38" s="44">
        <f t="shared" si="34"/>
        <v>1419787.4567720001</v>
      </c>
      <c r="U38" s="44">
        <f t="shared" si="34"/>
        <v>1658367.9182370002</v>
      </c>
      <c r="V38" s="44">
        <f t="shared" si="34"/>
        <v>1873293.3399999999</v>
      </c>
      <c r="W38" s="45"/>
      <c r="X38" s="46">
        <f t="shared" si="28"/>
        <v>16.743519506913394</v>
      </c>
      <c r="Y38" s="46">
        <f t="shared" si="28"/>
        <v>13.168634526843647</v>
      </c>
      <c r="Z38" s="46">
        <f t="shared" si="28"/>
        <v>30.513921717854497</v>
      </c>
      <c r="AA38" s="46">
        <f t="shared" si="28"/>
        <v>13.659113661323751</v>
      </c>
      <c r="AB38" s="46">
        <f t="shared" si="28"/>
        <v>-3.3817319171458915</v>
      </c>
      <c r="AC38" s="46">
        <f t="shared" si="28"/>
        <v>14.10555539546079</v>
      </c>
      <c r="AD38" s="47">
        <f t="shared" si="28"/>
        <v>-18.013270617342027</v>
      </c>
      <c r="AE38" s="47">
        <f t="shared" si="28"/>
        <v>24.362634681140371</v>
      </c>
      <c r="AF38" s="47">
        <f t="shared" si="28"/>
        <v>34.828413214058159</v>
      </c>
      <c r="AG38" s="47">
        <f t="shared" si="28"/>
        <v>-9.3043926358917126</v>
      </c>
      <c r="AH38" s="47">
        <f t="shared" si="28"/>
        <v>16.659369993025951</v>
      </c>
      <c r="AI38" s="47">
        <f t="shared" si="28"/>
        <v>14.83870533594429</v>
      </c>
      <c r="AJ38" s="47">
        <f t="shared" si="28"/>
        <v>26.425982196712951</v>
      </c>
      <c r="AK38" s="47">
        <f t="shared" si="29"/>
        <v>9.8691663932280136</v>
      </c>
      <c r="AL38" s="47">
        <f t="shared" si="29"/>
        <v>-6.5748691629825107</v>
      </c>
      <c r="AN38" s="43">
        <f t="shared" si="33"/>
        <v>23.813081005042093</v>
      </c>
      <c r="AO38" s="43">
        <f t="shared" si="33"/>
        <v>23.040314318591264</v>
      </c>
      <c r="AP38" s="43">
        <f t="shared" si="33"/>
        <v>23.347122621160732</v>
      </c>
      <c r="AQ38" s="43">
        <f t="shared" si="33"/>
        <v>25.533744298146928</v>
      </c>
      <c r="AR38" s="43">
        <f t="shared" si="33"/>
        <v>23.497969721542344</v>
      </c>
      <c r="AS38" s="43">
        <f t="shared" si="33"/>
        <v>29.082499156542273</v>
      </c>
      <c r="AT38" s="43">
        <f t="shared" si="33"/>
        <v>22.177138610559862</v>
      </c>
      <c r="AU38" s="43">
        <f t="shared" si="33"/>
        <v>21.09188660523688</v>
      </c>
      <c r="AV38" s="43">
        <f t="shared" si="33"/>
        <v>25.801669889453272</v>
      </c>
      <c r="AW38" s="43">
        <f t="shared" si="33"/>
        <v>23.182306189322034</v>
      </c>
      <c r="AX38" s="43">
        <f t="shared" si="33"/>
        <v>23.909035913418055</v>
      </c>
      <c r="AY38" s="43">
        <f t="shared" si="33"/>
        <v>22.672801400964687</v>
      </c>
      <c r="AZ38" s="43">
        <f t="shared" si="33"/>
        <v>22.918467228798097</v>
      </c>
      <c r="BA38" s="96"/>
      <c r="BB38" s="47">
        <f t="shared" si="31"/>
        <v>27.360040501705775</v>
      </c>
      <c r="BC38" s="47">
        <f t="shared" si="31"/>
        <v>-34.224664339530044</v>
      </c>
      <c r="BD38" s="47">
        <f t="shared" si="31"/>
        <v>51.544624425870332</v>
      </c>
      <c r="BE38" s="47">
        <f t="shared" si="31"/>
        <v>16.803956136324217</v>
      </c>
      <c r="BF38" s="47">
        <f t="shared" si="31"/>
        <v>12.960056655671771</v>
      </c>
    </row>
    <row r="39" spans="1:58" ht="11.85" customHeight="1" x14ac:dyDescent="0.45">
      <c r="A39" s="99" t="s">
        <v>7</v>
      </c>
      <c r="B39" s="40">
        <v>85110.6</v>
      </c>
      <c r="C39" s="40">
        <v>99498.1</v>
      </c>
      <c r="D39" s="40">
        <v>103796.3</v>
      </c>
      <c r="E39" s="40">
        <v>127089.4</v>
      </c>
      <c r="F39" s="40">
        <v>160455.70000000001</v>
      </c>
      <c r="G39" s="40">
        <v>150141.82</v>
      </c>
      <c r="H39" s="40">
        <v>143965.06</v>
      </c>
      <c r="I39" s="40">
        <v>141309.45000000001</v>
      </c>
      <c r="J39" s="40">
        <v>180654.76</v>
      </c>
      <c r="K39" s="40">
        <v>219367.77</v>
      </c>
      <c r="L39" s="40">
        <v>224733.77</v>
      </c>
      <c r="M39" s="40">
        <v>249215.85</v>
      </c>
      <c r="N39" s="40">
        <v>297990.90999999997</v>
      </c>
      <c r="O39" s="40">
        <v>376514.89</v>
      </c>
      <c r="P39" s="40">
        <v>380424.29</v>
      </c>
      <c r="Q39" s="40">
        <v>376928.41</v>
      </c>
      <c r="R39" s="130">
        <v>484751.87</v>
      </c>
      <c r="S39" s="40">
        <v>349464.50059900002</v>
      </c>
      <c r="T39" s="40">
        <v>472245.391787</v>
      </c>
      <c r="U39" s="40">
        <v>558036.20052399999</v>
      </c>
      <c r="V39" s="40">
        <v>611007.96</v>
      </c>
      <c r="W39" s="41"/>
      <c r="X39" s="42">
        <f t="shared" si="28"/>
        <v>16.904474883269536</v>
      </c>
      <c r="Y39" s="42">
        <f t="shared" si="28"/>
        <v>4.3198814851740819</v>
      </c>
      <c r="Z39" s="42">
        <f t="shared" si="28"/>
        <v>22.441166014588187</v>
      </c>
      <c r="AA39" s="42">
        <f t="shared" si="28"/>
        <v>26.254195865272798</v>
      </c>
      <c r="AB39" s="42">
        <f t="shared" si="28"/>
        <v>-6.4278676295077108</v>
      </c>
      <c r="AC39" s="42">
        <f t="shared" si="28"/>
        <v>-4.1139503970312958</v>
      </c>
      <c r="AD39" s="43">
        <f t="shared" si="28"/>
        <v>-1.8446211879465602</v>
      </c>
      <c r="AE39" s="43">
        <f t="shared" si="28"/>
        <v>27.843367871009338</v>
      </c>
      <c r="AF39" s="43">
        <f t="shared" si="28"/>
        <v>21.429277590028619</v>
      </c>
      <c r="AG39" s="43">
        <f t="shared" si="28"/>
        <v>2.4461205034814304</v>
      </c>
      <c r="AH39" s="43">
        <f t="shared" si="28"/>
        <v>10.893814489918462</v>
      </c>
      <c r="AI39" s="43">
        <f t="shared" si="28"/>
        <v>19.571411689906547</v>
      </c>
      <c r="AJ39" s="43">
        <f t="shared" si="28"/>
        <v>26.351132657033084</v>
      </c>
      <c r="AK39" s="43">
        <f t="shared" si="29"/>
        <v>1.0383121899906644</v>
      </c>
      <c r="AL39" s="43">
        <f t="shared" si="29"/>
        <v>-0.91894237352719843</v>
      </c>
      <c r="AN39" s="43">
        <f t="shared" si="33"/>
        <v>8.4992774194915146</v>
      </c>
      <c r="AO39" s="43">
        <f t="shared" si="33"/>
        <v>7.5804646070243482</v>
      </c>
      <c r="AP39" s="43">
        <f t="shared" si="33"/>
        <v>7.2062845403175064</v>
      </c>
      <c r="AQ39" s="43">
        <f t="shared" si="33"/>
        <v>8.7545555353560172</v>
      </c>
      <c r="AR39" s="43">
        <f t="shared" si="33"/>
        <v>7.8025617639799512</v>
      </c>
      <c r="AS39" s="43">
        <f t="shared" si="33"/>
        <v>8.1149759458267852</v>
      </c>
      <c r="AT39" s="43">
        <f t="shared" si="33"/>
        <v>7.4085218343267849</v>
      </c>
      <c r="AU39" s="43">
        <f t="shared" si="33"/>
        <v>7.243188221581609</v>
      </c>
      <c r="AV39" s="43">
        <f t="shared" si="33"/>
        <v>7.9800230458656696</v>
      </c>
      <c r="AW39" s="43">
        <f t="shared" si="33"/>
        <v>8.0988290525008626</v>
      </c>
      <c r="AX39" s="43">
        <f t="shared" si="33"/>
        <v>7.9399058843918029</v>
      </c>
      <c r="AY39" s="43">
        <f t="shared" si="33"/>
        <v>7.8396656854113749</v>
      </c>
      <c r="AZ39" s="43">
        <f t="shared" si="33"/>
        <v>7.9199188409752876</v>
      </c>
      <c r="BA39" s="96"/>
      <c r="BB39" s="43">
        <f t="shared" si="31"/>
        <v>28.605819338478632</v>
      </c>
      <c r="BC39" s="43">
        <f t="shared" si="31"/>
        <v>-27.908581229609275</v>
      </c>
      <c r="BD39" s="43">
        <f t="shared" si="31"/>
        <v>35.134009599701052</v>
      </c>
      <c r="BE39" s="43">
        <f t="shared" si="31"/>
        <v>18.166574037358686</v>
      </c>
      <c r="BF39" s="43">
        <f t="shared" si="31"/>
        <v>9.4925310268866312</v>
      </c>
    </row>
    <row r="40" spans="1:58" ht="8.4499999999999993" hidden="1" customHeight="1" x14ac:dyDescent="0.45">
      <c r="A40" s="106" t="s">
        <v>50</v>
      </c>
      <c r="B40" s="84">
        <f t="shared" ref="B40:U40" si="35">+B38+B39</f>
        <v>323900.30000000005</v>
      </c>
      <c r="C40" s="84">
        <f t="shared" si="35"/>
        <v>378269.6</v>
      </c>
      <c r="D40" s="84">
        <f t="shared" si="35"/>
        <v>419278.19999999995</v>
      </c>
      <c r="E40" s="84">
        <f t="shared" si="35"/>
        <v>538837.19999999995</v>
      </c>
      <c r="F40" s="84">
        <f t="shared" si="35"/>
        <v>628444.6</v>
      </c>
      <c r="G40" s="84">
        <f t="shared" si="35"/>
        <v>602304.59000000008</v>
      </c>
      <c r="H40" s="84">
        <f t="shared" si="35"/>
        <v>659907.9</v>
      </c>
      <c r="I40" s="84">
        <f t="shared" si="35"/>
        <v>564314.1100000001</v>
      </c>
      <c r="J40" s="84">
        <f t="shared" si="35"/>
        <v>706714.5</v>
      </c>
      <c r="K40" s="84">
        <f t="shared" si="35"/>
        <v>928645.77</v>
      </c>
      <c r="L40" s="84">
        <f t="shared" si="35"/>
        <v>868017.76</v>
      </c>
      <c r="M40" s="84">
        <f t="shared" si="35"/>
        <v>999666.9</v>
      </c>
      <c r="N40" s="84">
        <f t="shared" si="35"/>
        <v>1159799.18</v>
      </c>
      <c r="O40" s="84">
        <f t="shared" si="35"/>
        <v>1466064.46</v>
      </c>
      <c r="P40" s="84">
        <f t="shared" si="35"/>
        <v>1577503.32</v>
      </c>
      <c r="Q40" s="84">
        <f t="shared" si="35"/>
        <v>1495301.0599999998</v>
      </c>
      <c r="R40" s="84">
        <f t="shared" si="35"/>
        <v>1909111.73</v>
      </c>
      <c r="S40" s="84">
        <f t="shared" si="35"/>
        <v>1286341.9795269999</v>
      </c>
      <c r="T40" s="84">
        <f t="shared" si="35"/>
        <v>1892032.8485590001</v>
      </c>
      <c r="U40" s="84">
        <f t="shared" si="35"/>
        <v>2216404.1187610002</v>
      </c>
      <c r="V40" s="84">
        <f>+V38+V39</f>
        <v>2484301.2999999998</v>
      </c>
      <c r="W40" s="45"/>
      <c r="X40" s="46">
        <f t="shared" si="28"/>
        <v>16.785813412337049</v>
      </c>
      <c r="Y40" s="46">
        <f t="shared" si="28"/>
        <v>10.841103805328256</v>
      </c>
      <c r="Z40" s="46">
        <f t="shared" si="28"/>
        <v>28.515434382231184</v>
      </c>
      <c r="AA40" s="46">
        <f t="shared" si="28"/>
        <v>16.629772406211018</v>
      </c>
      <c r="AB40" s="46">
        <f t="shared" si="28"/>
        <v>-4.1594772236088762</v>
      </c>
      <c r="AC40" s="46">
        <f t="shared" si="28"/>
        <v>9.5638172041823353</v>
      </c>
      <c r="AD40" s="47">
        <f t="shared" si="28"/>
        <v>-14.485929021307353</v>
      </c>
      <c r="AE40" s="47">
        <f t="shared" si="28"/>
        <v>25.234242326494339</v>
      </c>
      <c r="AF40" s="47">
        <f t="shared" si="28"/>
        <v>31.403242752200498</v>
      </c>
      <c r="AG40" s="47">
        <f t="shared" si="28"/>
        <v>-6.5286476241635194</v>
      </c>
      <c r="AH40" s="47">
        <f t="shared" si="28"/>
        <v>15.166641290841799</v>
      </c>
      <c r="AI40" s="47">
        <f t="shared" si="28"/>
        <v>16.018563783596296</v>
      </c>
      <c r="AJ40" s="47">
        <f t="shared" si="28"/>
        <v>26.406750865266183</v>
      </c>
      <c r="AK40" s="47">
        <f t="shared" si="29"/>
        <v>7.6012251193920966</v>
      </c>
      <c r="AL40" s="47">
        <f t="shared" si="29"/>
        <v>-5.2109088429684096</v>
      </c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96"/>
      <c r="BB40" s="47">
        <f t="shared" si="31"/>
        <v>27.674070531321647</v>
      </c>
      <c r="BC40" s="47">
        <f t="shared" si="31"/>
        <v>-32.620916873890884</v>
      </c>
      <c r="BD40" s="47">
        <f t="shared" si="31"/>
        <v>47.086301984385081</v>
      </c>
      <c r="BE40" s="47">
        <f t="shared" si="31"/>
        <v>17.144061238104079</v>
      </c>
      <c r="BF40" s="47">
        <f t="shared" si="31"/>
        <v>12.087018742266075</v>
      </c>
    </row>
    <row r="41" spans="1:58" ht="11.85" customHeight="1" x14ac:dyDescent="0.45">
      <c r="A41" s="99" t="s">
        <v>8</v>
      </c>
      <c r="B41" s="40">
        <v>74296.100000000006</v>
      </c>
      <c r="C41" s="40">
        <v>93616.7</v>
      </c>
      <c r="D41" s="40">
        <v>109109</v>
      </c>
      <c r="E41" s="40">
        <v>155144.1</v>
      </c>
      <c r="F41" s="40">
        <v>163639.29999999999</v>
      </c>
      <c r="G41" s="40">
        <v>143575.78</v>
      </c>
      <c r="H41" s="40">
        <v>131719.20000000001</v>
      </c>
      <c r="I41" s="40">
        <v>130876.54</v>
      </c>
      <c r="J41" s="40">
        <v>178877.91</v>
      </c>
      <c r="K41" s="40">
        <v>241975.89</v>
      </c>
      <c r="L41" s="40">
        <v>229237.67</v>
      </c>
      <c r="M41" s="40">
        <v>256648.95999999999</v>
      </c>
      <c r="N41" s="40">
        <v>311370.40999999997</v>
      </c>
      <c r="O41" s="40">
        <v>427492.74</v>
      </c>
      <c r="P41" s="40">
        <v>435884.42</v>
      </c>
      <c r="Q41" s="40">
        <v>427780.55</v>
      </c>
      <c r="R41" s="130">
        <v>447454.37</v>
      </c>
      <c r="S41" s="40">
        <v>330098.04984699999</v>
      </c>
      <c r="T41" s="40">
        <v>464153.35</v>
      </c>
      <c r="U41" s="40">
        <v>579051.134586</v>
      </c>
      <c r="V41" s="40">
        <v>703030.89</v>
      </c>
      <c r="W41" s="45"/>
      <c r="X41" s="46">
        <f t="shared" si="28"/>
        <v>26.004864319930633</v>
      </c>
      <c r="Y41" s="46">
        <f t="shared" si="28"/>
        <v>16.548649973776051</v>
      </c>
      <c r="Z41" s="46">
        <f t="shared" si="28"/>
        <v>42.191844852395313</v>
      </c>
      <c r="AA41" s="46">
        <f t="shared" si="28"/>
        <v>5.4756835741739396</v>
      </c>
      <c r="AB41" s="46">
        <f t="shared" si="28"/>
        <v>-12.260819986396909</v>
      </c>
      <c r="AC41" s="46">
        <f t="shared" si="28"/>
        <v>-8.2580641386729603</v>
      </c>
      <c r="AD41" s="47">
        <f t="shared" si="28"/>
        <v>-0.63973968867107045</v>
      </c>
      <c r="AE41" s="47">
        <f t="shared" si="28"/>
        <v>36.676832990847721</v>
      </c>
      <c r="AF41" s="47">
        <f t="shared" si="28"/>
        <v>35.274327612615778</v>
      </c>
      <c r="AG41" s="47">
        <f t="shared" si="28"/>
        <v>-5.2642517401217166</v>
      </c>
      <c r="AH41" s="43">
        <f t="shared" si="28"/>
        <v>11.957585330543608</v>
      </c>
      <c r="AI41" s="43">
        <f t="shared" si="28"/>
        <v>21.321516362271641</v>
      </c>
      <c r="AJ41" s="43">
        <f t="shared" si="28"/>
        <v>37.293951599318653</v>
      </c>
      <c r="AK41" s="43">
        <f t="shared" si="29"/>
        <v>1.9629994184228616</v>
      </c>
      <c r="AL41" s="43">
        <f t="shared" si="29"/>
        <v>-1.8591786327210258</v>
      </c>
      <c r="AN41" s="43">
        <f t="shared" ref="AN41:AZ41" si="36">+(C41/C$60)*100</f>
        <v>7.9968793815893084</v>
      </c>
      <c r="AO41" s="43">
        <f t="shared" si="36"/>
        <v>7.9684623903532161</v>
      </c>
      <c r="AP41" s="43">
        <f t="shared" si="36"/>
        <v>8.7970556895498238</v>
      </c>
      <c r="AQ41" s="43">
        <f t="shared" si="36"/>
        <v>8.9282545875078547</v>
      </c>
      <c r="AR41" s="43">
        <f t="shared" si="36"/>
        <v>7.461338161889854</v>
      </c>
      <c r="AS41" s="43">
        <f t="shared" si="36"/>
        <v>7.4247052694837734</v>
      </c>
      <c r="AT41" s="43">
        <f t="shared" si="36"/>
        <v>6.8615489211170431</v>
      </c>
      <c r="AU41" s="43">
        <f t="shared" si="36"/>
        <v>7.1719470376154781</v>
      </c>
      <c r="AV41" s="43">
        <f t="shared" si="36"/>
        <v>8.8024470447224612</v>
      </c>
      <c r="AW41" s="43">
        <f t="shared" si="36"/>
        <v>8.2611380644911776</v>
      </c>
      <c r="AX41" s="43">
        <f t="shared" si="36"/>
        <v>8.1767214554252323</v>
      </c>
      <c r="AY41" s="43">
        <f t="shared" si="36"/>
        <v>8.1916589963414346</v>
      </c>
      <c r="AZ41" s="43">
        <f t="shared" si="36"/>
        <v>8.9922281849361916</v>
      </c>
      <c r="BA41" s="96"/>
      <c r="BB41" s="43">
        <f t="shared" si="31"/>
        <v>4.5990450009940842</v>
      </c>
      <c r="BC41" s="43">
        <f t="shared" si="31"/>
        <v>-26.227550342842786</v>
      </c>
      <c r="BD41" s="43">
        <f t="shared" si="31"/>
        <v>40.610751931171492</v>
      </c>
      <c r="BE41" s="43">
        <f t="shared" si="31"/>
        <v>24.754272394242129</v>
      </c>
      <c r="BF41" s="43">
        <f t="shared" si="31"/>
        <v>21.41084750704114</v>
      </c>
    </row>
    <row r="42" spans="1:58" ht="8.4499999999999993" hidden="1" customHeight="1" x14ac:dyDescent="0.45">
      <c r="A42" s="106" t="s">
        <v>51</v>
      </c>
      <c r="B42" s="84">
        <f t="shared" ref="B42:U42" si="37">+B38+B39+B41</f>
        <v>398196.4</v>
      </c>
      <c r="C42" s="84">
        <f t="shared" si="37"/>
        <v>471886.3</v>
      </c>
      <c r="D42" s="84">
        <f t="shared" si="37"/>
        <v>528387.19999999995</v>
      </c>
      <c r="E42" s="84">
        <f t="shared" si="37"/>
        <v>693981.29999999993</v>
      </c>
      <c r="F42" s="84">
        <f t="shared" si="37"/>
        <v>792083.89999999991</v>
      </c>
      <c r="G42" s="84">
        <f t="shared" si="37"/>
        <v>745880.37000000011</v>
      </c>
      <c r="H42" s="84">
        <f t="shared" si="37"/>
        <v>791627.10000000009</v>
      </c>
      <c r="I42" s="84">
        <f t="shared" si="37"/>
        <v>695190.65000000014</v>
      </c>
      <c r="J42" s="84">
        <f t="shared" si="37"/>
        <v>885592.41</v>
      </c>
      <c r="K42" s="84">
        <f t="shared" si="37"/>
        <v>1170621.6600000001</v>
      </c>
      <c r="L42" s="84">
        <f t="shared" si="37"/>
        <v>1097255.43</v>
      </c>
      <c r="M42" s="84">
        <f t="shared" si="37"/>
        <v>1256315.8600000001</v>
      </c>
      <c r="N42" s="84">
        <f t="shared" si="37"/>
        <v>1471169.5899999999</v>
      </c>
      <c r="O42" s="84">
        <f t="shared" si="37"/>
        <v>1893557.2</v>
      </c>
      <c r="P42" s="84">
        <f t="shared" si="37"/>
        <v>2013387.74</v>
      </c>
      <c r="Q42" s="84">
        <f t="shared" si="37"/>
        <v>1923081.6099999999</v>
      </c>
      <c r="R42" s="84">
        <f t="shared" si="37"/>
        <v>2356566.1</v>
      </c>
      <c r="S42" s="84">
        <f t="shared" si="37"/>
        <v>1616440.0293739999</v>
      </c>
      <c r="T42" s="84">
        <f t="shared" si="37"/>
        <v>2356186.1985590002</v>
      </c>
      <c r="U42" s="84">
        <f t="shared" si="37"/>
        <v>2795455.2533470001</v>
      </c>
      <c r="V42" s="84">
        <f>+V38+V39+V41</f>
        <v>3187332.19</v>
      </c>
      <c r="W42" s="45"/>
      <c r="X42" s="46">
        <f t="shared" si="28"/>
        <v>18.505918185096593</v>
      </c>
      <c r="Y42" s="46">
        <f t="shared" si="28"/>
        <v>11.973413934670262</v>
      </c>
      <c r="Z42" s="46">
        <f t="shared" si="28"/>
        <v>31.339536612544737</v>
      </c>
      <c r="AA42" s="46">
        <f t="shared" si="28"/>
        <v>14.136202229080229</v>
      </c>
      <c r="AB42" s="46">
        <f t="shared" si="28"/>
        <v>-5.8331611083118577</v>
      </c>
      <c r="AC42" s="46">
        <f t="shared" si="28"/>
        <v>6.1332529772837319</v>
      </c>
      <c r="AD42" s="47">
        <f t="shared" si="28"/>
        <v>-12.18205516208325</v>
      </c>
      <c r="AE42" s="47">
        <f t="shared" si="28"/>
        <v>27.388423592866197</v>
      </c>
      <c r="AF42" s="47">
        <f t="shared" si="28"/>
        <v>32.185150502814274</v>
      </c>
      <c r="AG42" s="47">
        <f t="shared" si="28"/>
        <v>-6.2672879297313022</v>
      </c>
      <c r="AH42" s="47">
        <f t="shared" si="28"/>
        <v>14.496208052486036</v>
      </c>
      <c r="AI42" s="47">
        <f t="shared" si="28"/>
        <v>17.101887896249245</v>
      </c>
      <c r="AJ42" s="47">
        <f t="shared" si="28"/>
        <v>28.711007410097444</v>
      </c>
      <c r="AK42" s="47">
        <f t="shared" si="29"/>
        <v>6.328329558779644</v>
      </c>
      <c r="AL42" s="47">
        <f t="shared" si="29"/>
        <v>-4.4852826013532798</v>
      </c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96"/>
      <c r="BB42" s="47">
        <f t="shared" si="31"/>
        <v>22.541138542737158</v>
      </c>
      <c r="BC42" s="47">
        <f t="shared" si="31"/>
        <v>-31.406972655084875</v>
      </c>
      <c r="BD42" s="47">
        <f t="shared" si="31"/>
        <v>45.763910552962628</v>
      </c>
      <c r="BE42" s="47">
        <f t="shared" si="31"/>
        <v>18.643223318116743</v>
      </c>
      <c r="BF42" s="43">
        <f t="shared" si="31"/>
        <v>14.018358411704334</v>
      </c>
    </row>
    <row r="43" spans="1:58" ht="11.85" customHeight="1" x14ac:dyDescent="0.45">
      <c r="A43" s="99" t="s">
        <v>9</v>
      </c>
      <c r="B43" s="40">
        <v>98132</v>
      </c>
      <c r="C43" s="40">
        <v>95235.9</v>
      </c>
      <c r="D43" s="40">
        <v>122235.9</v>
      </c>
      <c r="E43" s="40">
        <v>151487.6</v>
      </c>
      <c r="F43" s="40">
        <v>146105.9</v>
      </c>
      <c r="G43" s="40">
        <v>151907.87</v>
      </c>
      <c r="H43" s="40">
        <v>153724.1</v>
      </c>
      <c r="I43" s="40">
        <v>171729.09</v>
      </c>
      <c r="J43" s="40">
        <v>214871.75</v>
      </c>
      <c r="K43" s="40">
        <v>221772.62</v>
      </c>
      <c r="L43" s="40">
        <v>228371.66</v>
      </c>
      <c r="M43" s="40">
        <v>245204.65</v>
      </c>
      <c r="N43" s="40">
        <v>331687.88</v>
      </c>
      <c r="O43" s="40">
        <v>442125.95</v>
      </c>
      <c r="P43" s="40">
        <v>436907.59</v>
      </c>
      <c r="Q43" s="40">
        <v>415569.29</v>
      </c>
      <c r="R43" s="130">
        <v>518669.19</v>
      </c>
      <c r="S43" s="40">
        <v>394124.207712</v>
      </c>
      <c r="T43" s="40">
        <v>510526.45</v>
      </c>
      <c r="U43" s="40">
        <v>602889.35072600003</v>
      </c>
      <c r="V43" s="345">
        <v>641205.62</v>
      </c>
      <c r="W43" s="41"/>
      <c r="X43" s="42">
        <f t="shared" si="28"/>
        <v>-2.9512289569151862</v>
      </c>
      <c r="Y43" s="42">
        <f t="shared" si="28"/>
        <v>28.350653482562784</v>
      </c>
      <c r="Z43" s="42">
        <f t="shared" si="28"/>
        <v>23.930531046934679</v>
      </c>
      <c r="AA43" s="42">
        <f t="shared" si="28"/>
        <v>-3.5525679989649395</v>
      </c>
      <c r="AB43" s="42">
        <f t="shared" si="28"/>
        <v>3.9710716678792668</v>
      </c>
      <c r="AC43" s="42">
        <f t="shared" si="28"/>
        <v>1.1956128408620481</v>
      </c>
      <c r="AD43" s="43">
        <f t="shared" si="28"/>
        <v>11.712535640150112</v>
      </c>
      <c r="AE43" s="43">
        <f t="shared" si="28"/>
        <v>25.122511276336468</v>
      </c>
      <c r="AF43" s="43">
        <f t="shared" si="28"/>
        <v>3.2116227470572634</v>
      </c>
      <c r="AG43" s="43">
        <f t="shared" si="28"/>
        <v>2.9755882398828204</v>
      </c>
      <c r="AH43" s="43">
        <f t="shared" si="28"/>
        <v>7.3708751777694204</v>
      </c>
      <c r="AI43" s="43">
        <f t="shared" si="28"/>
        <v>35.269816457395905</v>
      </c>
      <c r="AJ43" s="43">
        <f t="shared" si="28"/>
        <v>33.295780961306164</v>
      </c>
      <c r="AK43" s="43">
        <f t="shared" si="29"/>
        <v>-1.1802881056857228</v>
      </c>
      <c r="AL43" s="43">
        <f t="shared" si="29"/>
        <v>-4.8839389583504538</v>
      </c>
      <c r="AN43" s="43">
        <f t="shared" ref="AN43:AZ46" si="38">+(C43/C$60)*100</f>
        <v>8.1351938820434935</v>
      </c>
      <c r="AO43" s="43">
        <f t="shared" si="38"/>
        <v>8.9271478237448481</v>
      </c>
      <c r="AP43" s="43">
        <f t="shared" si="38"/>
        <v>8.589723060536933</v>
      </c>
      <c r="AQ43" s="43">
        <f t="shared" si="38"/>
        <v>7.9716221710613748</v>
      </c>
      <c r="AR43" s="43">
        <f t="shared" si="38"/>
        <v>7.8943397523064327</v>
      </c>
      <c r="AS43" s="43">
        <f t="shared" si="38"/>
        <v>8.6650703566120235</v>
      </c>
      <c r="AT43" s="43">
        <f t="shared" si="38"/>
        <v>9.0033519545513023</v>
      </c>
      <c r="AU43" s="43">
        <f t="shared" si="38"/>
        <v>8.6150873010521725</v>
      </c>
      <c r="AV43" s="43">
        <f t="shared" si="38"/>
        <v>8.0675051697066067</v>
      </c>
      <c r="AW43" s="43">
        <f t="shared" si="38"/>
        <v>8.229929283773636</v>
      </c>
      <c r="AX43" s="43">
        <f t="shared" si="38"/>
        <v>7.8121108405233146</v>
      </c>
      <c r="AY43" s="43">
        <f t="shared" si="38"/>
        <v>8.7261792351412524</v>
      </c>
      <c r="AZ43" s="43">
        <f t="shared" si="38"/>
        <v>9.3000349640597157</v>
      </c>
      <c r="BA43" s="96"/>
      <c r="BB43" s="43">
        <f t="shared" si="31"/>
        <v>24.809316395828972</v>
      </c>
      <c r="BC43" s="43">
        <f t="shared" si="31"/>
        <v>-24.012411897456253</v>
      </c>
      <c r="BD43" s="43">
        <f t="shared" si="31"/>
        <v>29.534405654437524</v>
      </c>
      <c r="BE43" s="43">
        <f t="shared" si="31"/>
        <v>18.091697447997056</v>
      </c>
      <c r="BF43" s="43">
        <f t="shared" si="31"/>
        <v>6.3554397217100433</v>
      </c>
    </row>
    <row r="44" spans="1:58" ht="11.85" customHeight="1" x14ac:dyDescent="0.45">
      <c r="A44" s="101" t="s">
        <v>32</v>
      </c>
      <c r="B44" s="44">
        <f t="shared" ref="B44:V44" si="39">+B39+B41+B43</f>
        <v>257538.7</v>
      </c>
      <c r="C44" s="44">
        <f t="shared" si="39"/>
        <v>288350.69999999995</v>
      </c>
      <c r="D44" s="44">
        <f t="shared" si="39"/>
        <v>335141.19999999995</v>
      </c>
      <c r="E44" s="44">
        <f t="shared" si="39"/>
        <v>433721.1</v>
      </c>
      <c r="F44" s="44">
        <f t="shared" si="39"/>
        <v>470200.9</v>
      </c>
      <c r="G44" s="44">
        <f t="shared" si="39"/>
        <v>445625.47</v>
      </c>
      <c r="H44" s="44">
        <f t="shared" si="39"/>
        <v>429408.36</v>
      </c>
      <c r="I44" s="44">
        <f t="shared" si="39"/>
        <v>443915.07999999996</v>
      </c>
      <c r="J44" s="44">
        <f t="shared" si="39"/>
        <v>574404.42000000004</v>
      </c>
      <c r="K44" s="44">
        <f t="shared" si="39"/>
        <v>683116.28</v>
      </c>
      <c r="L44" s="44">
        <f t="shared" si="39"/>
        <v>682343.1</v>
      </c>
      <c r="M44" s="44">
        <f t="shared" si="39"/>
        <v>751069.46</v>
      </c>
      <c r="N44" s="44">
        <f t="shared" si="39"/>
        <v>941049.2</v>
      </c>
      <c r="O44" s="44">
        <f t="shared" si="39"/>
        <v>1246133.58</v>
      </c>
      <c r="P44" s="44">
        <f t="shared" si="39"/>
        <v>1253216.3</v>
      </c>
      <c r="Q44" s="44">
        <f t="shared" si="39"/>
        <v>1220278.25</v>
      </c>
      <c r="R44" s="44">
        <f t="shared" si="39"/>
        <v>1450875.43</v>
      </c>
      <c r="S44" s="44">
        <f t="shared" si="39"/>
        <v>1073686.758158</v>
      </c>
      <c r="T44" s="84">
        <f t="shared" si="39"/>
        <v>1446925.191787</v>
      </c>
      <c r="U44" s="84">
        <f t="shared" si="39"/>
        <v>1739976.6858359999</v>
      </c>
      <c r="V44" s="84">
        <f t="shared" si="39"/>
        <v>1955244.4700000002</v>
      </c>
      <c r="W44" s="45"/>
      <c r="X44" s="46">
        <f t="shared" si="28"/>
        <v>11.96402715397722</v>
      </c>
      <c r="Y44" s="46">
        <f t="shared" si="28"/>
        <v>16.226941706748079</v>
      </c>
      <c r="Z44" s="46">
        <f t="shared" si="28"/>
        <v>29.414437854850451</v>
      </c>
      <c r="AA44" s="46">
        <f t="shared" si="28"/>
        <v>8.4108889330032799</v>
      </c>
      <c r="AB44" s="46">
        <f t="shared" si="28"/>
        <v>-5.2265808083310823</v>
      </c>
      <c r="AC44" s="46">
        <f t="shared" si="28"/>
        <v>-3.6391793314686449</v>
      </c>
      <c r="AD44" s="47">
        <f t="shared" si="28"/>
        <v>3.37830404606001</v>
      </c>
      <c r="AE44" s="47">
        <f t="shared" si="28"/>
        <v>29.395113137404593</v>
      </c>
      <c r="AF44" s="47">
        <f t="shared" si="28"/>
        <v>18.926013835339205</v>
      </c>
      <c r="AG44" s="47">
        <f t="shared" si="28"/>
        <v>-0.11318424441590924</v>
      </c>
      <c r="AH44" s="47">
        <f t="shared" si="28"/>
        <v>10.072111815888519</v>
      </c>
      <c r="AI44" s="47">
        <f t="shared" si="28"/>
        <v>25.294563301775042</v>
      </c>
      <c r="AJ44" s="47">
        <f t="shared" si="28"/>
        <v>32.419599315317441</v>
      </c>
      <c r="AK44" s="47">
        <f t="shared" si="29"/>
        <v>0.56837566322545108</v>
      </c>
      <c r="AL44" s="47">
        <f t="shared" si="29"/>
        <v>-2.6282813270143479</v>
      </c>
      <c r="AN44" s="43">
        <f t="shared" si="38"/>
        <v>24.631350683124314</v>
      </c>
      <c r="AO44" s="43">
        <f t="shared" si="38"/>
        <v>24.47607482112241</v>
      </c>
      <c r="AP44" s="43">
        <f t="shared" si="38"/>
        <v>24.59306329040426</v>
      </c>
      <c r="AQ44" s="43">
        <f t="shared" si="38"/>
        <v>25.65443229392525</v>
      </c>
      <c r="AR44" s="43">
        <f t="shared" si="38"/>
        <v>23.158239678176237</v>
      </c>
      <c r="AS44" s="43">
        <f t="shared" si="38"/>
        <v>24.204751571922582</v>
      </c>
      <c r="AT44" s="43">
        <f t="shared" si="38"/>
        <v>23.273422709995128</v>
      </c>
      <c r="AU44" s="43">
        <f t="shared" si="38"/>
        <v>23.030222560249261</v>
      </c>
      <c r="AV44" s="43">
        <f t="shared" si="38"/>
        <v>24.849975260294737</v>
      </c>
      <c r="AW44" s="43">
        <f t="shared" si="38"/>
        <v>24.589896400765674</v>
      </c>
      <c r="AX44" s="43">
        <f t="shared" si="38"/>
        <v>23.928738180340346</v>
      </c>
      <c r="AY44" s="43">
        <f t="shared" si="38"/>
        <v>24.757503916894063</v>
      </c>
      <c r="AZ44" s="43">
        <f t="shared" si="38"/>
        <v>26.212181989971196</v>
      </c>
      <c r="BA44" s="96"/>
      <c r="BB44" s="47">
        <f t="shared" si="31"/>
        <v>18.89709826426882</v>
      </c>
      <c r="BC44" s="47">
        <f t="shared" si="31"/>
        <v>-25.997316106042266</v>
      </c>
      <c r="BD44" s="47">
        <f t="shared" si="31"/>
        <v>34.762320648279399</v>
      </c>
      <c r="BE44" s="47">
        <f t="shared" si="31"/>
        <v>20.253396354725961</v>
      </c>
      <c r="BF44" s="47">
        <f t="shared" si="31"/>
        <v>12.371877503667328</v>
      </c>
    </row>
    <row r="45" spans="1:58" ht="11.85" customHeight="1" x14ac:dyDescent="0.45">
      <c r="A45" s="101" t="s">
        <v>34</v>
      </c>
      <c r="B45" s="44">
        <f t="shared" ref="B45:N45" si="40">+B38+B39+B41+B43</f>
        <v>496328.4</v>
      </c>
      <c r="C45" s="44">
        <f t="shared" si="40"/>
        <v>567122.19999999995</v>
      </c>
      <c r="D45" s="44">
        <f t="shared" si="40"/>
        <v>650623.1</v>
      </c>
      <c r="E45" s="44">
        <f t="shared" si="40"/>
        <v>845468.89999999991</v>
      </c>
      <c r="F45" s="44">
        <f t="shared" si="40"/>
        <v>938189.79999999993</v>
      </c>
      <c r="G45" s="44">
        <f t="shared" si="40"/>
        <v>897788.24000000011</v>
      </c>
      <c r="H45" s="44">
        <f t="shared" si="40"/>
        <v>945351.20000000007</v>
      </c>
      <c r="I45" s="44">
        <f t="shared" si="40"/>
        <v>866919.74000000011</v>
      </c>
      <c r="J45" s="44">
        <f t="shared" si="40"/>
        <v>1100464.1600000001</v>
      </c>
      <c r="K45" s="44">
        <f t="shared" si="40"/>
        <v>1392394.2800000003</v>
      </c>
      <c r="L45" s="44">
        <f t="shared" si="40"/>
        <v>1325627.0899999999</v>
      </c>
      <c r="M45" s="44">
        <f t="shared" si="40"/>
        <v>1501520.51</v>
      </c>
      <c r="N45" s="44">
        <f t="shared" si="40"/>
        <v>1802857.4699999997</v>
      </c>
      <c r="O45" s="44">
        <f>+O44+O38</f>
        <v>2335683.15</v>
      </c>
      <c r="P45" s="44">
        <f>+P44+P38</f>
        <v>2450295.33</v>
      </c>
      <c r="Q45" s="44">
        <f>+Q44+Q38</f>
        <v>2338650.9</v>
      </c>
      <c r="R45" s="44">
        <f>+R44+R38</f>
        <v>2875235.29</v>
      </c>
      <c r="S45" s="44">
        <f>+S38+S39+S41+S43</f>
        <v>2010564.2370859999</v>
      </c>
      <c r="T45" s="84">
        <f>+T38+T39+T41+T43</f>
        <v>2866712.6485590003</v>
      </c>
      <c r="U45" s="84">
        <f>+U38+U39+U41+U43</f>
        <v>3398344.6040730001</v>
      </c>
      <c r="V45" s="84">
        <f>+V38+V39+V41+V43</f>
        <v>3828537.81</v>
      </c>
      <c r="W45" s="45"/>
      <c r="X45" s="46">
        <f t="shared" si="28"/>
        <v>14.263499731226336</v>
      </c>
      <c r="Y45" s="46">
        <f t="shared" si="28"/>
        <v>14.723616885390832</v>
      </c>
      <c r="Z45" s="46">
        <f t="shared" si="28"/>
        <v>29.947568722967244</v>
      </c>
      <c r="AA45" s="46">
        <f t="shared" si="28"/>
        <v>10.966801972254681</v>
      </c>
      <c r="AB45" s="46">
        <f t="shared" si="28"/>
        <v>-4.3063311922598047</v>
      </c>
      <c r="AC45" s="46">
        <f t="shared" si="28"/>
        <v>5.2977927178016859</v>
      </c>
      <c r="AD45" s="47">
        <f t="shared" si="28"/>
        <v>-8.2965420681752953</v>
      </c>
      <c r="AE45" s="47">
        <f t="shared" si="28"/>
        <v>26.939566516272894</v>
      </c>
      <c r="AF45" s="47">
        <f t="shared" si="28"/>
        <v>26.527908005654631</v>
      </c>
      <c r="AG45" s="47">
        <f t="shared" si="28"/>
        <v>-4.7951353261807661</v>
      </c>
      <c r="AH45" s="47">
        <f t="shared" si="28"/>
        <v>13.268695346290805</v>
      </c>
      <c r="AI45" s="47">
        <f t="shared" si="28"/>
        <v>20.06878747197398</v>
      </c>
      <c r="AJ45" s="47">
        <f t="shared" si="28"/>
        <v>29.554509375608063</v>
      </c>
      <c r="AK45" s="47">
        <f t="shared" si="29"/>
        <v>4.9070088980176951</v>
      </c>
      <c r="AL45" s="47">
        <f t="shared" si="29"/>
        <v>-4.5563662727953762</v>
      </c>
      <c r="AN45" s="43">
        <f t="shared" si="38"/>
        <v>48.444431688166404</v>
      </c>
      <c r="AO45" s="43">
        <f t="shared" si="38"/>
        <v>47.516389139713681</v>
      </c>
      <c r="AP45" s="43">
        <f t="shared" si="38"/>
        <v>47.940185911564988</v>
      </c>
      <c r="AQ45" s="43">
        <f t="shared" si="38"/>
        <v>51.188176592072175</v>
      </c>
      <c r="AR45" s="43">
        <f t="shared" si="38"/>
        <v>46.656209399718591</v>
      </c>
      <c r="AS45" s="43">
        <f t="shared" si="38"/>
        <v>53.287250728464855</v>
      </c>
      <c r="AT45" s="43">
        <f t="shared" si="38"/>
        <v>45.450561320554996</v>
      </c>
      <c r="AU45" s="43">
        <f t="shared" si="38"/>
        <v>44.122109165486144</v>
      </c>
      <c r="AV45" s="43">
        <f t="shared" si="38"/>
        <v>50.651645149748028</v>
      </c>
      <c r="AW45" s="43">
        <f t="shared" si="38"/>
        <v>47.772202590087701</v>
      </c>
      <c r="AX45" s="43">
        <f t="shared" si="38"/>
        <v>47.837774093758405</v>
      </c>
      <c r="AY45" s="43">
        <f t="shared" si="38"/>
        <v>47.430305317858739</v>
      </c>
      <c r="AZ45" s="43">
        <f t="shared" si="38"/>
        <v>49.130649218769292</v>
      </c>
      <c r="BA45" s="96"/>
      <c r="BB45" s="47">
        <f t="shared" si="31"/>
        <v>22.94418504275264</v>
      </c>
      <c r="BC45" s="47">
        <f t="shared" si="31"/>
        <v>-30.073053705249986</v>
      </c>
      <c r="BD45" s="47">
        <f t="shared" si="31"/>
        <v>42.582494788321434</v>
      </c>
      <c r="BE45" s="47">
        <f t="shared" si="31"/>
        <v>18.545003308274843</v>
      </c>
      <c r="BF45" s="47">
        <f t="shared" si="31"/>
        <v>12.658904732951527</v>
      </c>
    </row>
    <row r="46" spans="1:58" ht="11.85" customHeight="1" x14ac:dyDescent="0.45">
      <c r="A46" s="99" t="s">
        <v>10</v>
      </c>
      <c r="B46" s="40">
        <v>92068.9</v>
      </c>
      <c r="C46" s="40">
        <v>98822.9</v>
      </c>
      <c r="D46" s="40">
        <v>111298.6</v>
      </c>
      <c r="E46" s="40">
        <v>151950.6</v>
      </c>
      <c r="F46" s="40">
        <v>154103</v>
      </c>
      <c r="G46" s="40">
        <v>163420.07</v>
      </c>
      <c r="H46" s="40">
        <v>153600.66</v>
      </c>
      <c r="I46" s="40">
        <v>147645.51</v>
      </c>
      <c r="J46" s="40">
        <v>206478.78</v>
      </c>
      <c r="K46" s="40">
        <v>247691.97</v>
      </c>
      <c r="L46" s="40">
        <v>243941.48</v>
      </c>
      <c r="M46" s="40">
        <v>269891.40000000002</v>
      </c>
      <c r="N46" s="40">
        <v>327615.86</v>
      </c>
      <c r="O46" s="40">
        <v>395482.93</v>
      </c>
      <c r="P46" s="40">
        <v>435446.4</v>
      </c>
      <c r="Q46" s="40">
        <v>402815.07</v>
      </c>
      <c r="R46" s="130">
        <v>604866.01</v>
      </c>
      <c r="S46" s="40">
        <v>416051.13105199998</v>
      </c>
      <c r="T46" s="40">
        <v>536355.14</v>
      </c>
      <c r="U46" s="40">
        <v>574342.30000000005</v>
      </c>
      <c r="V46" s="40">
        <v>673541.19</v>
      </c>
      <c r="W46" s="48"/>
      <c r="X46" s="42">
        <f t="shared" si="28"/>
        <v>7.3358104636853438</v>
      </c>
      <c r="Y46" s="42">
        <f t="shared" si="28"/>
        <v>12.624300642867192</v>
      </c>
      <c r="Z46" s="42">
        <f t="shared" si="28"/>
        <v>36.525167432474447</v>
      </c>
      <c r="AA46" s="42">
        <f t="shared" si="28"/>
        <v>1.4165129983033875</v>
      </c>
      <c r="AB46" s="42">
        <f t="shared" si="28"/>
        <v>6.0460017001615851</v>
      </c>
      <c r="AC46" s="42">
        <f t="shared" si="28"/>
        <v>-6.0086928123332717</v>
      </c>
      <c r="AD46" s="43">
        <f t="shared" si="28"/>
        <v>-3.8770341221190052</v>
      </c>
      <c r="AE46" s="43">
        <f t="shared" si="28"/>
        <v>39.847652664818575</v>
      </c>
      <c r="AF46" s="43">
        <f t="shared" si="28"/>
        <v>19.96001235574909</v>
      </c>
      <c r="AG46" s="43">
        <f t="shared" si="28"/>
        <v>-1.5141750457231207</v>
      </c>
      <c r="AH46" s="43">
        <f t="shared" si="28"/>
        <v>10.637764434322538</v>
      </c>
      <c r="AI46" s="43">
        <f t="shared" si="28"/>
        <v>21.388032371539055</v>
      </c>
      <c r="AJ46" s="43">
        <f t="shared" si="28"/>
        <v>20.715440943548955</v>
      </c>
      <c r="AK46" s="43">
        <f t="shared" si="29"/>
        <v>10.104979752223443</v>
      </c>
      <c r="AL46" s="43">
        <f t="shared" si="29"/>
        <v>-7.4937650190700866</v>
      </c>
      <c r="AN46" s="43">
        <f t="shared" si="38"/>
        <v>8.4416008194997474</v>
      </c>
      <c r="AO46" s="43">
        <f t="shared" si="38"/>
        <v>8.1283735365457161</v>
      </c>
      <c r="AP46" s="43">
        <f t="shared" si="38"/>
        <v>8.6159763101562312</v>
      </c>
      <c r="AQ46" s="43">
        <f t="shared" si="38"/>
        <v>8.4079485594152672</v>
      </c>
      <c r="AR46" s="43">
        <f t="shared" si="38"/>
        <v>8.4926051226029315</v>
      </c>
      <c r="AS46" s="43">
        <f t="shared" si="38"/>
        <v>8.6581123306107628</v>
      </c>
      <c r="AT46" s="43">
        <f t="shared" si="38"/>
        <v>7.7407065456366411</v>
      </c>
      <c r="AU46" s="43">
        <f t="shared" si="38"/>
        <v>8.2785788057980891</v>
      </c>
      <c r="AV46" s="43">
        <f t="shared" si="38"/>
        <v>9.0103830151342112</v>
      </c>
      <c r="AW46" s="43">
        <f t="shared" si="38"/>
        <v>8.7910256893481495</v>
      </c>
      <c r="AX46" s="43">
        <f t="shared" si="38"/>
        <v>8.5986196905483414</v>
      </c>
      <c r="AY46" s="43">
        <f t="shared" si="38"/>
        <v>8.6190508819162872</v>
      </c>
      <c r="AZ46" s="43">
        <f t="shared" si="38"/>
        <v>8.3189079417048042</v>
      </c>
      <c r="BA46" s="96"/>
      <c r="BB46" s="43">
        <f t="shared" si="31"/>
        <v>50.159727142283913</v>
      </c>
      <c r="BC46" s="43">
        <f t="shared" si="31"/>
        <v>-31.215984338085057</v>
      </c>
      <c r="BD46" s="43">
        <f t="shared" si="31"/>
        <v>28.915678859905292</v>
      </c>
      <c r="BE46" s="43">
        <f t="shared" si="31"/>
        <v>7.0824640554390861</v>
      </c>
      <c r="BF46" s="43">
        <f t="shared" si="31"/>
        <v>17.271736732607003</v>
      </c>
    </row>
    <row r="47" spans="1:58" ht="8.4499999999999993" hidden="1" customHeight="1" x14ac:dyDescent="0.45">
      <c r="A47" s="112" t="s">
        <v>52</v>
      </c>
      <c r="B47" s="84">
        <f t="shared" ref="B47:U47" si="41">+B45+B46</f>
        <v>588397.30000000005</v>
      </c>
      <c r="C47" s="84">
        <f t="shared" si="41"/>
        <v>665945.1</v>
      </c>
      <c r="D47" s="84">
        <f t="shared" si="41"/>
        <v>761921.7</v>
      </c>
      <c r="E47" s="84">
        <f t="shared" si="41"/>
        <v>997419.49999999988</v>
      </c>
      <c r="F47" s="84">
        <f t="shared" si="41"/>
        <v>1092292.7999999998</v>
      </c>
      <c r="G47" s="84">
        <f t="shared" si="41"/>
        <v>1061208.31</v>
      </c>
      <c r="H47" s="84">
        <f t="shared" si="41"/>
        <v>1098951.8600000001</v>
      </c>
      <c r="I47" s="84">
        <f t="shared" si="41"/>
        <v>1014565.2500000001</v>
      </c>
      <c r="J47" s="84">
        <f t="shared" si="41"/>
        <v>1306942.9400000002</v>
      </c>
      <c r="K47" s="84">
        <f t="shared" si="41"/>
        <v>1640086.2500000002</v>
      </c>
      <c r="L47" s="84">
        <f t="shared" si="41"/>
        <v>1569568.5699999998</v>
      </c>
      <c r="M47" s="84">
        <f t="shared" si="41"/>
        <v>1771411.9100000001</v>
      </c>
      <c r="N47" s="84">
        <f t="shared" si="41"/>
        <v>2130473.3299999996</v>
      </c>
      <c r="O47" s="84">
        <f t="shared" si="41"/>
        <v>2731166.08</v>
      </c>
      <c r="P47" s="84">
        <f t="shared" si="41"/>
        <v>2885741.73</v>
      </c>
      <c r="Q47" s="84">
        <f t="shared" si="41"/>
        <v>2741465.9699999997</v>
      </c>
      <c r="R47" s="84">
        <f t="shared" si="41"/>
        <v>3480101.3</v>
      </c>
      <c r="S47" s="84">
        <f t="shared" si="41"/>
        <v>2426615.3681379999</v>
      </c>
      <c r="T47" s="84">
        <f t="shared" si="41"/>
        <v>3403067.7885590005</v>
      </c>
      <c r="U47" s="84">
        <f t="shared" si="41"/>
        <v>3972686.904073</v>
      </c>
      <c r="V47" s="84">
        <f>+V45+V46</f>
        <v>4502079</v>
      </c>
      <c r="W47" s="45"/>
      <c r="X47" s="46">
        <f t="shared" si="28"/>
        <v>13.179496234941922</v>
      </c>
      <c r="Y47" s="46">
        <f t="shared" si="28"/>
        <v>14.412088924447364</v>
      </c>
      <c r="Z47" s="46">
        <f t="shared" si="28"/>
        <v>30.90839911765211</v>
      </c>
      <c r="AA47" s="46">
        <f t="shared" si="28"/>
        <v>9.5118753944553944</v>
      </c>
      <c r="AB47" s="46">
        <f t="shared" si="28"/>
        <v>-2.8458019681169566</v>
      </c>
      <c r="AC47" s="46">
        <f t="shared" si="28"/>
        <v>3.5566579760386574</v>
      </c>
      <c r="AD47" s="47">
        <f t="shared" si="28"/>
        <v>-7.6788268050249293</v>
      </c>
      <c r="AE47" s="47">
        <f t="shared" si="28"/>
        <v>28.818027228904207</v>
      </c>
      <c r="AF47" s="47">
        <f t="shared" si="28"/>
        <v>25.490271977749845</v>
      </c>
      <c r="AG47" s="47">
        <f t="shared" si="28"/>
        <v>-4.2996324126246659</v>
      </c>
      <c r="AH47" s="47">
        <f t="shared" si="28"/>
        <v>12.85979751747961</v>
      </c>
      <c r="AI47" s="47">
        <f t="shared" si="28"/>
        <v>20.269786940746016</v>
      </c>
      <c r="AJ47" s="47">
        <f t="shared" si="28"/>
        <v>28.195271986812465</v>
      </c>
      <c r="AK47" s="47">
        <f t="shared" si="29"/>
        <v>5.6596942650957383</v>
      </c>
      <c r="AL47" s="47">
        <f t="shared" si="29"/>
        <v>-4.9996075012575751</v>
      </c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96"/>
      <c r="BB47" s="47">
        <f t="shared" si="31"/>
        <v>26.943078560263878</v>
      </c>
      <c r="BC47" s="89">
        <f t="shared" si="31"/>
        <v>-30.271703063988397</v>
      </c>
      <c r="BD47" s="47">
        <f t="shared" si="31"/>
        <v>40.239274556736035</v>
      </c>
      <c r="BE47" s="47">
        <f t="shared" si="31"/>
        <v>16.738400493491202</v>
      </c>
      <c r="BF47" s="43">
        <f t="shared" si="31"/>
        <v>13.325794574554584</v>
      </c>
    </row>
    <row r="48" spans="1:58" ht="11.85" customHeight="1" x14ac:dyDescent="0.45">
      <c r="A48" s="99" t="s">
        <v>11</v>
      </c>
      <c r="B48" s="40">
        <v>89248.1</v>
      </c>
      <c r="C48" s="40">
        <v>93554.2</v>
      </c>
      <c r="D48" s="40">
        <v>119504.5</v>
      </c>
      <c r="E48" s="40">
        <v>157913.29999999999</v>
      </c>
      <c r="F48" s="40">
        <v>157900.5</v>
      </c>
      <c r="G48" s="40">
        <v>161577.60000000001</v>
      </c>
      <c r="H48" s="40">
        <v>140006.32</v>
      </c>
      <c r="I48" s="40">
        <v>157483.12259499999</v>
      </c>
      <c r="J48" s="40">
        <v>235187.85</v>
      </c>
      <c r="K48" s="40">
        <v>234166.82</v>
      </c>
      <c r="L48" s="40">
        <v>244223.89</v>
      </c>
      <c r="M48" s="51">
        <v>263421.87</v>
      </c>
      <c r="N48" s="51">
        <v>342273.34</v>
      </c>
      <c r="O48" s="51">
        <v>426870.97</v>
      </c>
      <c r="P48" s="51">
        <v>440154.2</v>
      </c>
      <c r="Q48" s="40">
        <v>442672.83</v>
      </c>
      <c r="R48" s="130">
        <v>558418.97</v>
      </c>
      <c r="S48" s="40">
        <v>382636.87667500001</v>
      </c>
      <c r="T48" s="40">
        <v>512519.81</v>
      </c>
      <c r="U48" s="40">
        <v>684925.68340700003</v>
      </c>
      <c r="V48" s="40">
        <v>661224.03</v>
      </c>
      <c r="W48" s="48"/>
      <c r="X48" s="42">
        <f t="shared" si="28"/>
        <v>4.8248646189666733</v>
      </c>
      <c r="Y48" s="42">
        <f t="shared" si="28"/>
        <v>27.738252264462737</v>
      </c>
      <c r="Z48" s="42">
        <f t="shared" si="28"/>
        <v>32.140044935546342</v>
      </c>
      <c r="AA48" s="42">
        <f t="shared" si="28"/>
        <v>-8.1057137049200811E-3</v>
      </c>
      <c r="AB48" s="42">
        <f t="shared" si="28"/>
        <v>2.3287450008074639</v>
      </c>
      <c r="AC48" s="42">
        <f t="shared" si="28"/>
        <v>-13.350414908997287</v>
      </c>
      <c r="AD48" s="43">
        <f t="shared" si="28"/>
        <v>12.482866912722223</v>
      </c>
      <c r="AE48" s="43">
        <f t="shared" si="28"/>
        <v>49.341622216136514</v>
      </c>
      <c r="AF48" s="43">
        <f t="shared" si="28"/>
        <v>-0.43413382111363585</v>
      </c>
      <c r="AG48" s="43">
        <f t="shared" si="28"/>
        <v>4.2948313514271641</v>
      </c>
      <c r="AH48" s="43">
        <f t="shared" si="28"/>
        <v>7.8608116511451831</v>
      </c>
      <c r="AI48" s="43">
        <f t="shared" si="28"/>
        <v>29.933532094354966</v>
      </c>
      <c r="AJ48" s="43">
        <f t="shared" si="28"/>
        <v>24.716394797210882</v>
      </c>
      <c r="AK48" s="43">
        <f t="shared" si="29"/>
        <v>3.1117670053787183</v>
      </c>
      <c r="AL48" s="43">
        <f t="shared" si="29"/>
        <v>0.57221537361225039</v>
      </c>
      <c r="AN48" s="43">
        <f t="shared" ref="AN48:AZ48" si="42">+(C48/C$60)*100</f>
        <v>7.9915405375438624</v>
      </c>
      <c r="AO48" s="43">
        <f t="shared" si="42"/>
        <v>8.7276678709177595</v>
      </c>
      <c r="AP48" s="43">
        <f t="shared" si="42"/>
        <v>8.9540762054154044</v>
      </c>
      <c r="AQ48" s="43">
        <f t="shared" si="42"/>
        <v>8.6151423496359616</v>
      </c>
      <c r="AR48" s="43">
        <f t="shared" si="42"/>
        <v>8.3968557439602556</v>
      </c>
      <c r="AS48" s="43">
        <f t="shared" si="42"/>
        <v>7.8918309697070086</v>
      </c>
      <c r="AT48" s="43">
        <f t="shared" si="42"/>
        <v>8.2564694171764117</v>
      </c>
      <c r="AU48" s="43">
        <f t="shared" si="42"/>
        <v>9.4296428446120224</v>
      </c>
      <c r="AV48" s="43">
        <f t="shared" si="42"/>
        <v>8.5183735978037163</v>
      </c>
      <c r="AW48" s="43">
        <f t="shared" si="42"/>
        <v>8.8012030218990898</v>
      </c>
      <c r="AX48" s="43">
        <f t="shared" si="42"/>
        <v>8.3925033487657075</v>
      </c>
      <c r="AY48" s="43">
        <f t="shared" si="42"/>
        <v>9.0046658088635692</v>
      </c>
      <c r="AZ48" s="43">
        <f t="shared" si="42"/>
        <v>8.9791493716713209</v>
      </c>
      <c r="BA48" s="96"/>
      <c r="BB48" s="43">
        <f t="shared" si="31"/>
        <v>26.147107334326325</v>
      </c>
      <c r="BC48" s="43">
        <f t="shared" si="31"/>
        <v>-31.478531849482117</v>
      </c>
      <c r="BD48" s="43">
        <f t="shared" si="31"/>
        <v>33.944175598976202</v>
      </c>
      <c r="BE48" s="43">
        <f t="shared" si="31"/>
        <v>33.638870155477505</v>
      </c>
      <c r="BF48" s="43">
        <f t="shared" si="31"/>
        <v>-3.4604708191262046</v>
      </c>
    </row>
    <row r="49" spans="1:58" ht="8.4499999999999993" hidden="1" customHeight="1" x14ac:dyDescent="0.45">
      <c r="A49" s="112" t="s">
        <v>53</v>
      </c>
      <c r="B49" s="84">
        <f>B48+B47</f>
        <v>677645.4</v>
      </c>
      <c r="C49" s="84">
        <f t="shared" ref="C49:U49" si="43">C48+C47</f>
        <v>759499.29999999993</v>
      </c>
      <c r="D49" s="84">
        <f t="shared" si="43"/>
        <v>881426.2</v>
      </c>
      <c r="E49" s="84">
        <f t="shared" si="43"/>
        <v>1155332.7999999998</v>
      </c>
      <c r="F49" s="84">
        <f t="shared" si="43"/>
        <v>1250193.2999999998</v>
      </c>
      <c r="G49" s="84">
        <f t="shared" si="43"/>
        <v>1222785.9100000001</v>
      </c>
      <c r="H49" s="84">
        <f t="shared" si="43"/>
        <v>1238958.1800000002</v>
      </c>
      <c r="I49" s="84">
        <f t="shared" si="43"/>
        <v>1172048.3725950001</v>
      </c>
      <c r="J49" s="84">
        <f t="shared" si="43"/>
        <v>1542130.7900000003</v>
      </c>
      <c r="K49" s="84">
        <f t="shared" si="43"/>
        <v>1874253.0700000003</v>
      </c>
      <c r="L49" s="84">
        <f t="shared" si="43"/>
        <v>1813792.46</v>
      </c>
      <c r="M49" s="84">
        <f t="shared" si="43"/>
        <v>2034833.7800000003</v>
      </c>
      <c r="N49" s="84">
        <f t="shared" si="43"/>
        <v>2472746.6699999995</v>
      </c>
      <c r="O49" s="84">
        <f t="shared" si="43"/>
        <v>3158037.05</v>
      </c>
      <c r="P49" s="84">
        <f t="shared" si="43"/>
        <v>3325895.93</v>
      </c>
      <c r="Q49" s="84">
        <f t="shared" si="43"/>
        <v>3184138.8</v>
      </c>
      <c r="R49" s="84">
        <f t="shared" si="43"/>
        <v>4038520.2699999996</v>
      </c>
      <c r="S49" s="84">
        <f t="shared" si="43"/>
        <v>2809252.2448129999</v>
      </c>
      <c r="T49" s="84">
        <f t="shared" si="43"/>
        <v>3915587.5985590005</v>
      </c>
      <c r="U49" s="84">
        <f t="shared" si="43"/>
        <v>4657612.5874800002</v>
      </c>
      <c r="V49" s="84">
        <f>V48+V47</f>
        <v>5163303.03</v>
      </c>
      <c r="W49" s="45"/>
      <c r="X49" s="46"/>
      <c r="Y49" s="46"/>
      <c r="Z49" s="46"/>
      <c r="AA49" s="46"/>
      <c r="AB49" s="46"/>
      <c r="AC49" s="46"/>
      <c r="AD49" s="47"/>
      <c r="AE49" s="47"/>
      <c r="AF49" s="43">
        <f t="shared" si="28"/>
        <v>21.536583158423284</v>
      </c>
      <c r="AG49" s="43">
        <f t="shared" si="28"/>
        <v>-3.2258509252435341</v>
      </c>
      <c r="AH49" s="47">
        <f t="shared" si="28"/>
        <v>12.186693068511278</v>
      </c>
      <c r="AI49" s="47">
        <f t="shared" si="28"/>
        <v>21.520818766828164</v>
      </c>
      <c r="AJ49" s="47">
        <f t="shared" si="28"/>
        <v>27.713731791215011</v>
      </c>
      <c r="AK49" s="47">
        <f t="shared" si="28"/>
        <v>5.3152916619518598</v>
      </c>
      <c r="AL49" s="47">
        <f t="shared" si="29"/>
        <v>-4.2622238633907124</v>
      </c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96"/>
      <c r="BB49" s="47">
        <f t="shared" si="31"/>
        <v>26.832419177204201</v>
      </c>
      <c r="BC49" s="89">
        <f t="shared" si="31"/>
        <v>-30.438575096888144</v>
      </c>
      <c r="BD49" s="47">
        <f t="shared" si="31"/>
        <v>39.381844609672797</v>
      </c>
      <c r="BE49" s="47">
        <f t="shared" si="31"/>
        <v>18.950539867734719</v>
      </c>
      <c r="BF49" s="47">
        <f t="shared" si="31"/>
        <v>10.857288643528062</v>
      </c>
    </row>
    <row r="50" spans="1:58" ht="11.85" customHeight="1" x14ac:dyDescent="0.45">
      <c r="A50" s="99" t="s">
        <v>12</v>
      </c>
      <c r="B50" s="40">
        <v>88984.2</v>
      </c>
      <c r="C50" s="40">
        <v>101516</v>
      </c>
      <c r="D50" s="40">
        <v>117866.3</v>
      </c>
      <c r="E50" s="40">
        <v>137973.70000000001</v>
      </c>
      <c r="F50" s="40">
        <v>141283.79999999999</v>
      </c>
      <c r="G50" s="40">
        <v>175665.49</v>
      </c>
      <c r="H50" s="40">
        <v>139133.81</v>
      </c>
      <c r="I50" s="40">
        <v>172352.8</v>
      </c>
      <c r="J50" s="40">
        <v>220296.06</v>
      </c>
      <c r="K50" s="40">
        <v>227097.48</v>
      </c>
      <c r="L50" s="40">
        <v>232428.32</v>
      </c>
      <c r="M50" s="40">
        <v>264409.71999999997</v>
      </c>
      <c r="N50" s="40">
        <v>333250.34000000003</v>
      </c>
      <c r="O50" s="40">
        <v>398819</v>
      </c>
      <c r="P50" s="40">
        <v>397032.22</v>
      </c>
      <c r="Q50" s="51">
        <v>390635.54</v>
      </c>
      <c r="R50" s="131">
        <v>536449.25</v>
      </c>
      <c r="S50" s="40">
        <v>441644.19177099998</v>
      </c>
      <c r="T50" s="40">
        <v>475324.83</v>
      </c>
      <c r="U50" s="40">
        <v>638400.36018900003</v>
      </c>
      <c r="V50" s="40" t="s">
        <v>109</v>
      </c>
      <c r="W50" s="48"/>
      <c r="X50" s="42">
        <f t="shared" si="28"/>
        <v>14.083174316339321</v>
      </c>
      <c r="Y50" s="42">
        <f t="shared" si="28"/>
        <v>16.106131053232996</v>
      </c>
      <c r="Z50" s="42">
        <f t="shared" si="28"/>
        <v>17.059498771065186</v>
      </c>
      <c r="AA50" s="42">
        <f t="shared" si="28"/>
        <v>2.3990804044538683</v>
      </c>
      <c r="AB50" s="42">
        <f t="shared" si="28"/>
        <v>24.335196250383984</v>
      </c>
      <c r="AC50" s="42">
        <f t="shared" si="28"/>
        <v>-20.796162069169078</v>
      </c>
      <c r="AD50" s="43">
        <f t="shared" si="28"/>
        <v>23.875569856097513</v>
      </c>
      <c r="AE50" s="43">
        <f t="shared" si="28"/>
        <v>27.816931317622927</v>
      </c>
      <c r="AF50" s="43">
        <f t="shared" si="28"/>
        <v>3.0873997474126558</v>
      </c>
      <c r="AG50" s="43">
        <f t="shared" si="28"/>
        <v>2.3473796362689647</v>
      </c>
      <c r="AH50" s="43">
        <f t="shared" si="28"/>
        <v>13.759682985274747</v>
      </c>
      <c r="AI50" s="43">
        <f t="shared" si="28"/>
        <v>26.035585983752817</v>
      </c>
      <c r="AJ50" s="43">
        <f t="shared" si="28"/>
        <v>19.675496805194559</v>
      </c>
      <c r="AK50" s="43">
        <f t="shared" si="28"/>
        <v>-0.44801777247323038</v>
      </c>
      <c r="AL50" s="43">
        <f t="shared" si="28"/>
        <v>-1.6111236513751903</v>
      </c>
      <c r="AN50" s="43">
        <f t="shared" ref="AN50:AZ51" si="44">+(C50/C$60)*100</f>
        <v>8.6716494738804109</v>
      </c>
      <c r="AO50" s="43">
        <f t="shared" si="44"/>
        <v>8.6080266397830556</v>
      </c>
      <c r="AP50" s="43">
        <f t="shared" si="44"/>
        <v>7.8234513758063677</v>
      </c>
      <c r="AQ50" s="43">
        <f t="shared" si="44"/>
        <v>7.7085256138992406</v>
      </c>
      <c r="AR50" s="43">
        <f t="shared" si="44"/>
        <v>9.1289744291417421</v>
      </c>
      <c r="AS50" s="43">
        <f t="shared" si="44"/>
        <v>7.8426496081843347</v>
      </c>
      <c r="AT50" s="43">
        <f t="shared" si="44"/>
        <v>9.036051601696542</v>
      </c>
      <c r="AU50" s="43">
        <f t="shared" si="44"/>
        <v>8.8325700748368625</v>
      </c>
      <c r="AV50" s="43">
        <f t="shared" si="44"/>
        <v>8.2612095845165321</v>
      </c>
      <c r="AW50" s="43">
        <f t="shared" si="44"/>
        <v>8.3761209124911105</v>
      </c>
      <c r="AX50" s="43">
        <f t="shared" si="44"/>
        <v>8.4239758093973105</v>
      </c>
      <c r="AY50" s="43">
        <f t="shared" si="44"/>
        <v>8.7672850663453925</v>
      </c>
      <c r="AZ50" s="43">
        <f t="shared" si="44"/>
        <v>8.3890815373567911</v>
      </c>
      <c r="BA50" s="96"/>
      <c r="BB50" s="43">
        <f t="shared" si="31"/>
        <v>37.327302579790889</v>
      </c>
      <c r="BC50" s="43">
        <f t="shared" si="31"/>
        <v>-17.672698438668711</v>
      </c>
      <c r="BD50" s="43">
        <f t="shared" si="31"/>
        <v>7.6261929527342343</v>
      </c>
      <c r="BE50" s="183">
        <f t="shared" si="31"/>
        <v>34.308228793559969</v>
      </c>
      <c r="BF50" s="183" t="s">
        <v>84</v>
      </c>
    </row>
    <row r="51" spans="1:58" ht="11.85" customHeight="1" x14ac:dyDescent="0.45">
      <c r="A51" s="101" t="s">
        <v>26</v>
      </c>
      <c r="B51" s="44">
        <f t="shared" ref="B51:T51" si="45">+B46+B48+B50</f>
        <v>270301.2</v>
      </c>
      <c r="C51" s="44">
        <f t="shared" si="45"/>
        <v>293893.09999999998</v>
      </c>
      <c r="D51" s="44">
        <f t="shared" si="45"/>
        <v>348669.4</v>
      </c>
      <c r="E51" s="44">
        <f t="shared" si="45"/>
        <v>447837.60000000003</v>
      </c>
      <c r="F51" s="44">
        <f t="shared" si="45"/>
        <v>453287.3</v>
      </c>
      <c r="G51" s="44">
        <f t="shared" si="45"/>
        <v>500663.16000000003</v>
      </c>
      <c r="H51" s="44">
        <f t="shared" si="45"/>
        <v>432740.79</v>
      </c>
      <c r="I51" s="44">
        <f t="shared" si="45"/>
        <v>477481.43259499996</v>
      </c>
      <c r="J51" s="44">
        <f t="shared" si="45"/>
        <v>661962.68999999994</v>
      </c>
      <c r="K51" s="44">
        <f t="shared" si="45"/>
        <v>708956.27</v>
      </c>
      <c r="L51" s="44">
        <f t="shared" si="45"/>
        <v>720593.69</v>
      </c>
      <c r="M51" s="44">
        <f t="shared" si="45"/>
        <v>797722.99</v>
      </c>
      <c r="N51" s="44">
        <f t="shared" si="45"/>
        <v>1003139.54</v>
      </c>
      <c r="O51" s="44">
        <f t="shared" si="45"/>
        <v>1221172.8999999999</v>
      </c>
      <c r="P51" s="44">
        <f t="shared" si="45"/>
        <v>1272632.82</v>
      </c>
      <c r="Q51" s="44">
        <f t="shared" si="45"/>
        <v>1236123.44</v>
      </c>
      <c r="R51" s="44">
        <f t="shared" si="45"/>
        <v>1699734.23</v>
      </c>
      <c r="S51" s="44">
        <f t="shared" si="45"/>
        <v>1240332.1994979999</v>
      </c>
      <c r="T51" s="44">
        <f t="shared" si="45"/>
        <v>1524199.78</v>
      </c>
      <c r="U51" s="44">
        <f>+U46+U48+U50</f>
        <v>1897668.3435960002</v>
      </c>
      <c r="V51" s="44" t="s">
        <v>84</v>
      </c>
      <c r="W51" s="45"/>
      <c r="X51" s="46">
        <f t="shared" si="28"/>
        <v>8.7280041672030961</v>
      </c>
      <c r="Y51" s="46">
        <f t="shared" si="28"/>
        <v>18.638171498412206</v>
      </c>
      <c r="Z51" s="46">
        <f t="shared" si="28"/>
        <v>28.441899403847891</v>
      </c>
      <c r="AA51" s="46">
        <f t="shared" si="28"/>
        <v>1.2168920162130004</v>
      </c>
      <c r="AB51" s="46">
        <f t="shared" si="28"/>
        <v>10.451618653335327</v>
      </c>
      <c r="AC51" s="46">
        <f t="shared" si="28"/>
        <v>-13.56648050557585</v>
      </c>
      <c r="AD51" s="47">
        <f t="shared" si="28"/>
        <v>10.338901168757397</v>
      </c>
      <c r="AE51" s="47">
        <f t="shared" si="28"/>
        <v>38.636320663274269</v>
      </c>
      <c r="AF51" s="47">
        <f t="shared" si="28"/>
        <v>7.0991282001104938</v>
      </c>
      <c r="AG51" s="47">
        <f t="shared" si="28"/>
        <v>1.6414862936468433</v>
      </c>
      <c r="AH51" s="47">
        <f t="shared" si="28"/>
        <v>10.703576935290693</v>
      </c>
      <c r="AI51" s="47">
        <f t="shared" si="28"/>
        <v>25.75036103698103</v>
      </c>
      <c r="AJ51" s="47">
        <f t="shared" si="28"/>
        <v>21.735097791080982</v>
      </c>
      <c r="AK51" s="47">
        <f t="shared" si="28"/>
        <v>4.2139749416319372</v>
      </c>
      <c r="AL51" s="47">
        <f t="shared" si="28"/>
        <v>-2.8688070452245751</v>
      </c>
      <c r="AN51" s="43">
        <f t="shared" si="44"/>
        <v>25.104790830924017</v>
      </c>
      <c r="AO51" s="43">
        <f t="shared" si="44"/>
        <v>25.464068047246531</v>
      </c>
      <c r="AP51" s="43">
        <f t="shared" si="44"/>
        <v>25.393503891378007</v>
      </c>
      <c r="AQ51" s="43">
        <f t="shared" si="44"/>
        <v>24.731616522950471</v>
      </c>
      <c r="AR51" s="43">
        <f t="shared" si="44"/>
        <v>26.018435295704933</v>
      </c>
      <c r="AS51" s="43">
        <f t="shared" si="44"/>
        <v>24.392592908502106</v>
      </c>
      <c r="AT51" s="43">
        <f t="shared" si="44"/>
        <v>25.033227564509591</v>
      </c>
      <c r="AU51" s="43">
        <f t="shared" si="44"/>
        <v>26.540791725246969</v>
      </c>
      <c r="AV51" s="43">
        <f t="shared" si="44"/>
        <v>25.789966197454461</v>
      </c>
      <c r="AW51" s="43">
        <f t="shared" si="44"/>
        <v>25.968349623738344</v>
      </c>
      <c r="AX51" s="43">
        <f t="shared" si="44"/>
        <v>25.415098848711359</v>
      </c>
      <c r="AY51" s="43">
        <f t="shared" si="44"/>
        <v>26.391001757125249</v>
      </c>
      <c r="AZ51" s="43">
        <f t="shared" si="44"/>
        <v>25.687138850732914</v>
      </c>
      <c r="BA51" s="96"/>
      <c r="BB51" s="47">
        <f t="shared" si="31"/>
        <v>37.505217925484871</v>
      </c>
      <c r="BC51" s="89">
        <f t="shared" si="31"/>
        <v>-27.027874263731221</v>
      </c>
      <c r="BD51" s="47">
        <f t="shared" si="31"/>
        <v>22.886415479408662</v>
      </c>
      <c r="BE51" s="47">
        <f t="shared" si="31"/>
        <v>24.502599232496959</v>
      </c>
      <c r="BF51" s="326" t="s">
        <v>84</v>
      </c>
    </row>
    <row r="52" spans="1:58" ht="8.4499999999999993" hidden="1" customHeight="1" x14ac:dyDescent="0.45">
      <c r="A52" s="112" t="s">
        <v>48</v>
      </c>
      <c r="B52" s="44">
        <f t="shared" ref="B52:V52" si="46">+B45+B46+B48+B50</f>
        <v>766629.6</v>
      </c>
      <c r="C52" s="44">
        <f t="shared" si="46"/>
        <v>861015.29999999993</v>
      </c>
      <c r="D52" s="44">
        <f t="shared" si="46"/>
        <v>999292.5</v>
      </c>
      <c r="E52" s="44">
        <f t="shared" si="46"/>
        <v>1293306.4999999998</v>
      </c>
      <c r="F52" s="44">
        <f t="shared" si="46"/>
        <v>1391477.0999999999</v>
      </c>
      <c r="G52" s="44">
        <f t="shared" si="46"/>
        <v>1398451.4000000001</v>
      </c>
      <c r="H52" s="44">
        <f t="shared" si="46"/>
        <v>1378091.9900000002</v>
      </c>
      <c r="I52" s="44">
        <f t="shared" si="46"/>
        <v>1344401.1725950001</v>
      </c>
      <c r="J52" s="44">
        <f t="shared" si="46"/>
        <v>1762426.8500000003</v>
      </c>
      <c r="K52" s="44">
        <f t="shared" si="46"/>
        <v>2101350.5500000003</v>
      </c>
      <c r="L52" s="44">
        <f t="shared" si="46"/>
        <v>2046220.78</v>
      </c>
      <c r="M52" s="44">
        <f t="shared" si="46"/>
        <v>2299243.5</v>
      </c>
      <c r="N52" s="44">
        <f t="shared" si="46"/>
        <v>2805997.0099999993</v>
      </c>
      <c r="O52" s="44">
        <f t="shared" si="46"/>
        <v>3556856.05</v>
      </c>
      <c r="P52" s="44">
        <f t="shared" si="46"/>
        <v>3722928.1500000004</v>
      </c>
      <c r="Q52" s="44">
        <f t="shared" si="46"/>
        <v>3574774.34</v>
      </c>
      <c r="R52" s="44">
        <f t="shared" si="46"/>
        <v>4574969.5199999996</v>
      </c>
      <c r="S52" s="44">
        <f t="shared" si="46"/>
        <v>3250896.436584</v>
      </c>
      <c r="T52" s="44">
        <f t="shared" si="46"/>
        <v>4390912.4285590006</v>
      </c>
      <c r="U52" s="44">
        <f t="shared" si="46"/>
        <v>5296012.9476690004</v>
      </c>
      <c r="V52" s="44" t="e">
        <f t="shared" si="46"/>
        <v>#VALUE!</v>
      </c>
      <c r="W52" s="45"/>
      <c r="X52" s="46">
        <f t="shared" si="28"/>
        <v>12.311773508353973</v>
      </c>
      <c r="Y52" s="46">
        <f t="shared" si="28"/>
        <v>16.059784303484513</v>
      </c>
      <c r="Z52" s="46">
        <f t="shared" si="28"/>
        <v>29.422216217974185</v>
      </c>
      <c r="AA52" s="46">
        <f t="shared" si="28"/>
        <v>7.5906677960715596</v>
      </c>
      <c r="AB52" s="46">
        <f t="shared" si="28"/>
        <v>0.50121557875442146</v>
      </c>
      <c r="AC52" s="46">
        <f t="shared" si="28"/>
        <v>-1.4558539538806925</v>
      </c>
      <c r="AD52" s="47">
        <f t="shared" si="28"/>
        <v>-2.4447437217162915</v>
      </c>
      <c r="AE52" s="47">
        <f t="shared" si="28"/>
        <v>31.093819756056561</v>
      </c>
      <c r="AF52" s="47">
        <f t="shared" si="28"/>
        <v>19.230511609602409</v>
      </c>
      <c r="AG52" s="47">
        <f t="shared" si="28"/>
        <v>-2.6235398943788901</v>
      </c>
      <c r="AH52" s="47">
        <f t="shared" si="28"/>
        <v>12.36536753380053</v>
      </c>
      <c r="AI52" s="47">
        <f t="shared" si="28"/>
        <v>22.040010551296518</v>
      </c>
      <c r="AJ52" s="47">
        <f t="shared" si="28"/>
        <v>26.759081970654019</v>
      </c>
      <c r="AK52" s="47">
        <f t="shared" si="28"/>
        <v>4.6690700344761193</v>
      </c>
      <c r="AL52" s="47">
        <f t="shared" si="28"/>
        <v>-3.9794968914455331</v>
      </c>
      <c r="AN52" s="43">
        <f t="shared" ref="AN52:AZ52" si="47">+(C52/C$30)*100</f>
        <v>91.513394198047607</v>
      </c>
      <c r="AO52" s="43">
        <f t="shared" si="47"/>
        <v>87.842044174340117</v>
      </c>
      <c r="AP52" s="43">
        <f t="shared" si="47"/>
        <v>91.964531862496017</v>
      </c>
      <c r="AQ52" s="43">
        <f t="shared" si="47"/>
        <v>98.613631810255015</v>
      </c>
      <c r="AR52" s="43">
        <f t="shared" si="47"/>
        <v>77.40440338816245</v>
      </c>
      <c r="AS52" s="43">
        <f t="shared" si="47"/>
        <v>61.300585804542486</v>
      </c>
      <c r="AT52" s="43">
        <f t="shared" si="47"/>
        <v>60.715906600509705</v>
      </c>
      <c r="AU52" s="43">
        <f t="shared" si="47"/>
        <v>63.670000395258107</v>
      </c>
      <c r="AV52" s="43">
        <f t="shared" si="47"/>
        <v>72.844584058851197</v>
      </c>
      <c r="AW52" s="43">
        <f t="shared" si="47"/>
        <v>69.98156725031896</v>
      </c>
      <c r="AX52" s="43">
        <f t="shared" si="47"/>
        <v>69.137078299014206</v>
      </c>
      <c r="AY52" s="43">
        <f t="shared" si="47"/>
        <v>72.437323339126749</v>
      </c>
      <c r="AZ52" s="43">
        <f t="shared" si="47"/>
        <v>80.132995110195779</v>
      </c>
      <c r="BA52" s="96"/>
      <c r="BB52" s="47">
        <f t="shared" si="31"/>
        <v>27.979253649896108</v>
      </c>
      <c r="BC52" s="89">
        <f t="shared" si="31"/>
        <v>-28.941680980117212</v>
      </c>
      <c r="BD52" s="47">
        <f t="shared" si="31"/>
        <v>35.067742520057465</v>
      </c>
      <c r="BE52" s="47">
        <f t="shared" si="31"/>
        <v>20.613039632107476</v>
      </c>
      <c r="BF52" s="47" t="e">
        <f t="shared" si="31"/>
        <v>#VALUE!</v>
      </c>
    </row>
    <row r="53" spans="1:58" ht="11.85" customHeight="1" x14ac:dyDescent="0.45">
      <c r="A53" s="99" t="s">
        <v>13</v>
      </c>
      <c r="B53" s="40">
        <v>89352.2</v>
      </c>
      <c r="C53" s="40">
        <v>95277.5</v>
      </c>
      <c r="D53" s="40">
        <v>116688</v>
      </c>
      <c r="E53" s="40">
        <v>153564.79999999999</v>
      </c>
      <c r="F53" s="40">
        <v>152521.5</v>
      </c>
      <c r="G53" s="40">
        <v>174701.82</v>
      </c>
      <c r="H53" s="40">
        <v>141465.06</v>
      </c>
      <c r="I53" s="40">
        <v>181690.93</v>
      </c>
      <c r="J53" s="40">
        <v>253523.13</v>
      </c>
      <c r="K53" s="40">
        <v>224512.12</v>
      </c>
      <c r="L53" s="40">
        <v>251512.84</v>
      </c>
      <c r="M53" s="40">
        <v>282434.78999999998</v>
      </c>
      <c r="N53" s="40">
        <v>340174.92</v>
      </c>
      <c r="O53" s="40">
        <v>401493.43</v>
      </c>
      <c r="P53" s="40">
        <v>405653.29</v>
      </c>
      <c r="Q53" s="40">
        <v>447116.04</v>
      </c>
      <c r="R53" s="130">
        <v>540757.61</v>
      </c>
      <c r="S53" s="40">
        <v>441210.89474900003</v>
      </c>
      <c r="T53" s="40">
        <v>462422.4</v>
      </c>
      <c r="U53" s="40">
        <v>554132.88</v>
      </c>
      <c r="V53" s="40" t="s">
        <v>84</v>
      </c>
      <c r="W53" s="41"/>
      <c r="X53" s="42">
        <f t="shared" si="28"/>
        <v>6.6313979957964175</v>
      </c>
      <c r="Y53" s="42">
        <f t="shared" si="28"/>
        <v>22.47172732282019</v>
      </c>
      <c r="Z53" s="42">
        <f t="shared" si="28"/>
        <v>31.602906897024539</v>
      </c>
      <c r="AA53" s="42">
        <f t="shared" si="28"/>
        <v>-0.67938746379377912</v>
      </c>
      <c r="AB53" s="42">
        <f t="shared" si="28"/>
        <v>14.542421888061696</v>
      </c>
      <c r="AC53" s="42">
        <f t="shared" si="28"/>
        <v>-19.024850456623753</v>
      </c>
      <c r="AD53" s="43">
        <f t="shared" si="28"/>
        <v>28.435198062334255</v>
      </c>
      <c r="AE53" s="43">
        <f t="shared" si="28"/>
        <v>39.535380219584979</v>
      </c>
      <c r="AF53" s="43">
        <f t="shared" si="28"/>
        <v>-11.443141302334038</v>
      </c>
      <c r="AG53" s="43">
        <f t="shared" si="28"/>
        <v>12.026397505845111</v>
      </c>
      <c r="AH53" s="43">
        <f t="shared" si="28"/>
        <v>12.294382266925208</v>
      </c>
      <c r="AI53" s="43">
        <f t="shared" si="28"/>
        <v>20.44370312878241</v>
      </c>
      <c r="AJ53" s="88">
        <f t="shared" si="28"/>
        <v>18.025582250449279</v>
      </c>
      <c r="AK53" s="43">
        <f t="shared" ref="AJ53:AL60" si="48">((P53/O53)-1)*100</f>
        <v>1.0360966554296969</v>
      </c>
      <c r="AL53" s="43">
        <f t="shared" si="48"/>
        <v>10.221228576748388</v>
      </c>
      <c r="AN53" s="43">
        <f t="shared" ref="AN53:AZ53" si="49">+(C53/C$60)*100</f>
        <v>8.1387474166401432</v>
      </c>
      <c r="AO53" s="43">
        <f t="shared" si="49"/>
        <v>8.5219728840474769</v>
      </c>
      <c r="AP53" s="43">
        <f t="shared" si="49"/>
        <v>8.7075054581810107</v>
      </c>
      <c r="AQ53" s="43">
        <f t="shared" si="49"/>
        <v>8.3216610072799089</v>
      </c>
      <c r="AR53" s="43">
        <f t="shared" si="49"/>
        <v>9.0788944800969364</v>
      </c>
      <c r="AS53" s="43">
        <f t="shared" si="49"/>
        <v>7.9740567542912348</v>
      </c>
      <c r="AT53" s="43">
        <f t="shared" si="49"/>
        <v>9.5256277765155808</v>
      </c>
      <c r="AU53" s="43">
        <f t="shared" si="49"/>
        <v>10.164779212651263</v>
      </c>
      <c r="AV53" s="43">
        <f t="shared" si="49"/>
        <v>8.1671609811968224</v>
      </c>
      <c r="AW53" s="43">
        <f t="shared" si="49"/>
        <v>9.0638780974884252</v>
      </c>
      <c r="AX53" s="43">
        <f t="shared" si="49"/>
        <v>8.9982465042972297</v>
      </c>
      <c r="AY53" s="43">
        <f t="shared" si="49"/>
        <v>8.949459724665962</v>
      </c>
      <c r="AZ53" s="43">
        <f t="shared" si="49"/>
        <v>8.4453376619044001</v>
      </c>
      <c r="BA53" s="96"/>
      <c r="BB53" s="43">
        <f t="shared" si="31"/>
        <v>20.943460225672062</v>
      </c>
      <c r="BC53" s="88">
        <f t="shared" si="31"/>
        <v>-18.408749763318166</v>
      </c>
      <c r="BD53" s="43">
        <f t="shared" si="31"/>
        <v>4.8075660649918861</v>
      </c>
      <c r="BE53" s="43">
        <f t="shared" si="31"/>
        <v>19.832620565093716</v>
      </c>
      <c r="BF53" s="43" t="s">
        <v>84</v>
      </c>
    </row>
    <row r="54" spans="1:58" ht="11.85" hidden="1" customHeight="1" x14ac:dyDescent="0.45">
      <c r="A54" s="112" t="s">
        <v>39</v>
      </c>
      <c r="B54" s="84">
        <f t="shared" ref="B54:U54" si="50">+B45+B51+B53</f>
        <v>855981.8</v>
      </c>
      <c r="C54" s="84">
        <f t="shared" si="50"/>
        <v>956292.79999999993</v>
      </c>
      <c r="D54" s="84">
        <f t="shared" si="50"/>
        <v>1115980.5</v>
      </c>
      <c r="E54" s="84">
        <f t="shared" si="50"/>
        <v>1446871.3</v>
      </c>
      <c r="F54" s="84">
        <f t="shared" si="50"/>
        <v>1543998.5999999999</v>
      </c>
      <c r="G54" s="84">
        <f t="shared" si="50"/>
        <v>1573153.2200000002</v>
      </c>
      <c r="H54" s="84">
        <f t="shared" si="50"/>
        <v>1519557.05</v>
      </c>
      <c r="I54" s="84">
        <f t="shared" si="50"/>
        <v>1526092.1025950001</v>
      </c>
      <c r="J54" s="84">
        <f t="shared" si="50"/>
        <v>2015949.98</v>
      </c>
      <c r="K54" s="84">
        <f t="shared" si="50"/>
        <v>2325862.6700000004</v>
      </c>
      <c r="L54" s="84">
        <f t="shared" si="50"/>
        <v>2297733.6199999996</v>
      </c>
      <c r="M54" s="84">
        <f t="shared" si="50"/>
        <v>2581678.29</v>
      </c>
      <c r="N54" s="84">
        <f t="shared" si="50"/>
        <v>3146171.9299999997</v>
      </c>
      <c r="O54" s="84">
        <f t="shared" si="50"/>
        <v>3958349.48</v>
      </c>
      <c r="P54" s="84">
        <f t="shared" si="50"/>
        <v>4128581.4400000004</v>
      </c>
      <c r="Q54" s="84">
        <f t="shared" si="50"/>
        <v>4021890.38</v>
      </c>
      <c r="R54" s="84">
        <f t="shared" si="50"/>
        <v>5115727.13</v>
      </c>
      <c r="S54" s="84">
        <f t="shared" si="50"/>
        <v>3692107.3313329997</v>
      </c>
      <c r="T54" s="84">
        <f t="shared" si="50"/>
        <v>4853334.828559001</v>
      </c>
      <c r="U54" s="84">
        <f t="shared" si="50"/>
        <v>5850145.8276690003</v>
      </c>
      <c r="V54" s="325" t="s">
        <v>84</v>
      </c>
      <c r="W54" s="45"/>
      <c r="X54" s="46">
        <f t="shared" ref="X54:AI60" si="51">((C54/B54)-1)*100</f>
        <v>11.718823928265753</v>
      </c>
      <c r="Y54" s="46">
        <f t="shared" si="51"/>
        <v>16.698619920593359</v>
      </c>
      <c r="Z54" s="46">
        <f t="shared" si="51"/>
        <v>29.650231343648038</v>
      </c>
      <c r="AA54" s="46">
        <f t="shared" si="51"/>
        <v>6.7129191103590058</v>
      </c>
      <c r="AB54" s="46">
        <f t="shared" si="51"/>
        <v>1.8882543028212906</v>
      </c>
      <c r="AC54" s="46">
        <f t="shared" si="51"/>
        <v>-3.4069262496885133</v>
      </c>
      <c r="AD54" s="47">
        <f t="shared" si="51"/>
        <v>0.43006299730570241</v>
      </c>
      <c r="AE54" s="47">
        <f t="shared" si="51"/>
        <v>32.098840992102318</v>
      </c>
      <c r="AF54" s="47">
        <f t="shared" si="51"/>
        <v>15.373034701982057</v>
      </c>
      <c r="AG54" s="47">
        <f t="shared" si="51"/>
        <v>-1.2094028750201602</v>
      </c>
      <c r="AH54" s="47">
        <f t="shared" si="51"/>
        <v>12.357597396342257</v>
      </c>
      <c r="AI54" s="47">
        <f t="shared" si="51"/>
        <v>21.865375023159817</v>
      </c>
      <c r="AJ54" s="47">
        <f t="shared" si="48"/>
        <v>25.814785970708233</v>
      </c>
      <c r="AK54" s="47">
        <f t="shared" si="48"/>
        <v>4.3005793414683691</v>
      </c>
      <c r="AL54" s="47">
        <f t="shared" si="48"/>
        <v>-2.5842062594749415</v>
      </c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96"/>
      <c r="BB54" s="47">
        <f t="shared" si="31"/>
        <v>27.197080145182873</v>
      </c>
      <c r="BC54" s="89">
        <f t="shared" si="31"/>
        <v>-27.828298157626719</v>
      </c>
      <c r="BD54" s="47">
        <f t="shared" si="31"/>
        <v>31.451618087352596</v>
      </c>
      <c r="BE54" s="47">
        <f t="shared" si="31"/>
        <v>20.53868184087273</v>
      </c>
      <c r="BF54" s="326" t="s">
        <v>84</v>
      </c>
    </row>
    <row r="55" spans="1:58" ht="11.85" customHeight="1" x14ac:dyDescent="0.45">
      <c r="A55" s="99" t="s">
        <v>14</v>
      </c>
      <c r="B55" s="40">
        <v>90051.9</v>
      </c>
      <c r="C55" s="40">
        <v>113568.3</v>
      </c>
      <c r="D55" s="40">
        <v>124844.8</v>
      </c>
      <c r="E55" s="40">
        <v>163588.20000000001</v>
      </c>
      <c r="F55" s="40">
        <v>148509.4</v>
      </c>
      <c r="G55" s="40">
        <v>158242.26999999999</v>
      </c>
      <c r="H55" s="40">
        <v>125847.08</v>
      </c>
      <c r="I55" s="40">
        <v>191826.65</v>
      </c>
      <c r="J55" s="40">
        <v>248661.34</v>
      </c>
      <c r="K55" s="40">
        <v>227363.8</v>
      </c>
      <c r="L55" s="40">
        <v>256364.95</v>
      </c>
      <c r="M55" s="40">
        <v>264089.45</v>
      </c>
      <c r="N55" s="40">
        <v>353770.79</v>
      </c>
      <c r="O55" s="40">
        <v>401104.21</v>
      </c>
      <c r="P55" s="40">
        <v>408336.58</v>
      </c>
      <c r="Q55" s="40">
        <v>439285.21</v>
      </c>
      <c r="R55" s="130">
        <v>450478.56</v>
      </c>
      <c r="S55" s="40">
        <v>428927.95407099999</v>
      </c>
      <c r="T55" s="40">
        <v>519254</v>
      </c>
      <c r="U55" s="40">
        <v>522511.74</v>
      </c>
      <c r="V55" s="40" t="s">
        <v>84</v>
      </c>
      <c r="W55" s="41"/>
      <c r="X55" s="42">
        <f t="shared" si="51"/>
        <v>26.114274101934566</v>
      </c>
      <c r="Y55" s="42">
        <f t="shared" si="51"/>
        <v>9.9292672339024168</v>
      </c>
      <c r="Z55" s="42">
        <f t="shared" si="51"/>
        <v>31.033250884297956</v>
      </c>
      <c r="AA55" s="42">
        <f t="shared" si="51"/>
        <v>-9.2175352500975087</v>
      </c>
      <c r="AB55" s="42">
        <f t="shared" si="51"/>
        <v>6.5537063647149507</v>
      </c>
      <c r="AC55" s="42">
        <f t="shared" si="51"/>
        <v>-20.471894140547896</v>
      </c>
      <c r="AD55" s="43">
        <f t="shared" si="51"/>
        <v>52.428367825459276</v>
      </c>
      <c r="AE55" s="43">
        <f t="shared" si="51"/>
        <v>29.628151250100032</v>
      </c>
      <c r="AF55" s="43">
        <f t="shared" si="51"/>
        <v>-8.5648778374636017</v>
      </c>
      <c r="AG55" s="43">
        <f t="shared" si="51"/>
        <v>12.75539465825255</v>
      </c>
      <c r="AH55" s="43">
        <f t="shared" si="51"/>
        <v>3.0130873974776984</v>
      </c>
      <c r="AI55" s="43">
        <f t="shared" si="51"/>
        <v>33.958698463721284</v>
      </c>
      <c r="AJ55" s="88">
        <f t="shared" si="48"/>
        <v>13.379685756418747</v>
      </c>
      <c r="AK55" s="43">
        <f t="shared" si="48"/>
        <v>1.8031149560858495</v>
      </c>
      <c r="AL55" s="43">
        <f>((Q55/P55)-1)*100</f>
        <v>7.5791960641880207</v>
      </c>
      <c r="AN55" s="43">
        <f t="shared" ref="AN55:AZ55" si="52">+(C55/C$60)*100</f>
        <v>9.701175075303329</v>
      </c>
      <c r="AO55" s="43">
        <f t="shared" si="52"/>
        <v>9.1176813409633422</v>
      </c>
      <c r="AP55" s="43">
        <f t="shared" si="52"/>
        <v>9.275857126073209</v>
      </c>
      <c r="AQ55" s="43">
        <f t="shared" si="52"/>
        <v>8.1027585172879562</v>
      </c>
      <c r="AR55" s="43">
        <f t="shared" si="52"/>
        <v>8.2235254997401217</v>
      </c>
      <c r="AS55" s="43">
        <f t="shared" si="52"/>
        <v>7.0937075082838792</v>
      </c>
      <c r="AT55" s="43">
        <f t="shared" si="52"/>
        <v>10.057019717582667</v>
      </c>
      <c r="AU55" s="43">
        <f t="shared" si="52"/>
        <v>9.9698501664207448</v>
      </c>
      <c r="AV55" s="43">
        <f t="shared" si="52"/>
        <v>8.2708976063146977</v>
      </c>
      <c r="AW55" s="43">
        <f t="shared" si="52"/>
        <v>9.2387357053767722</v>
      </c>
      <c r="AX55" s="43">
        <f t="shared" si="52"/>
        <v>8.4137721499687714</v>
      </c>
      <c r="AY55" s="43">
        <f t="shared" si="52"/>
        <v>9.3071453852866632</v>
      </c>
      <c r="AZ55" s="43">
        <f t="shared" si="52"/>
        <v>8.437150493499761</v>
      </c>
      <c r="BA55" s="96"/>
      <c r="BB55" s="43">
        <f t="shared" si="31"/>
        <v>2.5480825999127044</v>
      </c>
      <c r="BC55" s="88">
        <f t="shared" si="31"/>
        <v>-4.7839359833240502</v>
      </c>
      <c r="BD55" s="43">
        <f t="shared" si="31"/>
        <v>21.05855891920918</v>
      </c>
      <c r="BE55" s="183">
        <f t="shared" si="31"/>
        <v>0.62738852276535972</v>
      </c>
      <c r="BF55" s="183" t="s">
        <v>84</v>
      </c>
    </row>
    <row r="56" spans="1:58" ht="11.85" hidden="1" customHeight="1" x14ac:dyDescent="0.45">
      <c r="A56" s="112" t="s">
        <v>43</v>
      </c>
      <c r="B56" s="84">
        <f t="shared" ref="B56:U56" si="53">+B45+B51+B53+B55</f>
        <v>946033.70000000007</v>
      </c>
      <c r="C56" s="84">
        <f t="shared" si="53"/>
        <v>1069861.0999999999</v>
      </c>
      <c r="D56" s="84">
        <f t="shared" si="53"/>
        <v>1240825.3</v>
      </c>
      <c r="E56" s="84">
        <f t="shared" si="53"/>
        <v>1610459.5</v>
      </c>
      <c r="F56" s="84">
        <f t="shared" si="53"/>
        <v>1692507.9999999998</v>
      </c>
      <c r="G56" s="84">
        <f t="shared" si="53"/>
        <v>1731395.4900000002</v>
      </c>
      <c r="H56" s="84">
        <f t="shared" si="53"/>
        <v>1645404.1300000001</v>
      </c>
      <c r="I56" s="84">
        <f t="shared" si="53"/>
        <v>1717918.752595</v>
      </c>
      <c r="J56" s="84">
        <f t="shared" si="53"/>
        <v>2264611.3199999998</v>
      </c>
      <c r="K56" s="84">
        <f t="shared" si="53"/>
        <v>2553226.4700000002</v>
      </c>
      <c r="L56" s="84">
        <f t="shared" si="53"/>
        <v>2554098.5699999998</v>
      </c>
      <c r="M56" s="84">
        <f t="shared" si="53"/>
        <v>2845767.74</v>
      </c>
      <c r="N56" s="84">
        <f t="shared" si="53"/>
        <v>3499942.7199999997</v>
      </c>
      <c r="O56" s="84">
        <f t="shared" si="53"/>
        <v>4359453.6900000004</v>
      </c>
      <c r="P56" s="84">
        <f t="shared" si="53"/>
        <v>4536918.0200000005</v>
      </c>
      <c r="Q56" s="84">
        <f t="shared" si="53"/>
        <v>4461175.59</v>
      </c>
      <c r="R56" s="84">
        <f t="shared" si="53"/>
        <v>5566205.6899999995</v>
      </c>
      <c r="S56" s="84">
        <f t="shared" si="53"/>
        <v>4121035.2854039995</v>
      </c>
      <c r="T56" s="84">
        <f t="shared" si="53"/>
        <v>5372588.828559001</v>
      </c>
      <c r="U56" s="84">
        <f t="shared" si="53"/>
        <v>6372657.5676690005</v>
      </c>
      <c r="V56" s="325" t="s">
        <v>84</v>
      </c>
      <c r="W56" s="45"/>
      <c r="X56" s="46">
        <f t="shared" si="51"/>
        <v>13.089110884739075</v>
      </c>
      <c r="Y56" s="46">
        <f t="shared" si="51"/>
        <v>15.980037034714156</v>
      </c>
      <c r="Z56" s="46">
        <f t="shared" si="51"/>
        <v>29.78938292118962</v>
      </c>
      <c r="AA56" s="46">
        <f t="shared" si="51"/>
        <v>5.0947260704165442</v>
      </c>
      <c r="AB56" s="46">
        <f t="shared" si="51"/>
        <v>2.2976251810922221</v>
      </c>
      <c r="AC56" s="46">
        <f t="shared" si="51"/>
        <v>-4.9665925836505531</v>
      </c>
      <c r="AD56" s="47">
        <f t="shared" si="51"/>
        <v>4.4071010442279457</v>
      </c>
      <c r="AE56" s="47">
        <f t="shared" si="51"/>
        <v>31.822958249870315</v>
      </c>
      <c r="AF56" s="47">
        <f t="shared" si="51"/>
        <v>12.744577731776086</v>
      </c>
      <c r="AG56" s="47">
        <f t="shared" si="51"/>
        <v>3.4156782026451005E-2</v>
      </c>
      <c r="AH56" s="47">
        <f t="shared" si="51"/>
        <v>11.419652061431606</v>
      </c>
      <c r="AI56" s="47">
        <f t="shared" si="51"/>
        <v>22.987644803366813</v>
      </c>
      <c r="AJ56" s="47">
        <f t="shared" si="48"/>
        <v>24.557858192604964</v>
      </c>
      <c r="AK56" s="47">
        <f t="shared" si="48"/>
        <v>4.0707928703791252</v>
      </c>
      <c r="AL56" s="47">
        <f>((Q56/P56)-1)*100</f>
        <v>-1.6694687818053278</v>
      </c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96"/>
      <c r="BB56" s="47">
        <f t="shared" si="31"/>
        <v>24.769930654085726</v>
      </c>
      <c r="BC56" s="89">
        <f t="shared" si="31"/>
        <v>-25.963295017867015</v>
      </c>
      <c r="BD56" s="47">
        <f t="shared" si="31"/>
        <v>30.36988175247588</v>
      </c>
      <c r="BE56" s="47">
        <f t="shared" si="31"/>
        <v>18.614280210574584</v>
      </c>
      <c r="BF56" s="326" t="s">
        <v>84</v>
      </c>
    </row>
    <row r="57" spans="1:58" ht="11.85" customHeight="1" x14ac:dyDescent="0.45">
      <c r="A57" s="99" t="s">
        <v>15</v>
      </c>
      <c r="B57" s="40">
        <v>87211</v>
      </c>
      <c r="C57" s="40">
        <v>100804.3</v>
      </c>
      <c r="D57" s="40">
        <v>128435.1</v>
      </c>
      <c r="E57" s="40">
        <v>153131.70000000001</v>
      </c>
      <c r="F57" s="40">
        <v>140317.20000000001</v>
      </c>
      <c r="G57" s="40">
        <v>192867.65</v>
      </c>
      <c r="H57" s="40">
        <v>128662.25</v>
      </c>
      <c r="I57" s="40">
        <v>189471.86</v>
      </c>
      <c r="J57" s="40">
        <v>229521.85</v>
      </c>
      <c r="K57" s="40">
        <v>195735.14</v>
      </c>
      <c r="L57" s="40">
        <v>220793.56</v>
      </c>
      <c r="M57" s="40">
        <v>293008.13</v>
      </c>
      <c r="N57" s="40">
        <v>301123.83</v>
      </c>
      <c r="O57" s="40">
        <v>394570.91</v>
      </c>
      <c r="P57" s="40">
        <v>406004.51</v>
      </c>
      <c r="Q57" s="40">
        <v>409010.82</v>
      </c>
      <c r="R57" s="130">
        <v>396276.8</v>
      </c>
      <c r="S57" s="40">
        <v>480946.51100699999</v>
      </c>
      <c r="T57" s="40">
        <v>484002.44</v>
      </c>
      <c r="U57" s="40">
        <v>610070.56000000006</v>
      </c>
      <c r="V57" s="40" t="s">
        <v>84</v>
      </c>
      <c r="W57" s="41"/>
      <c r="X57" s="42">
        <f t="shared" si="51"/>
        <v>15.586680579284717</v>
      </c>
      <c r="Y57" s="42">
        <f t="shared" si="51"/>
        <v>27.410338646268073</v>
      </c>
      <c r="Z57" s="42">
        <f t="shared" si="51"/>
        <v>19.228855663288314</v>
      </c>
      <c r="AA57" s="42">
        <f t="shared" si="51"/>
        <v>-8.3682869059770066</v>
      </c>
      <c r="AB57" s="42">
        <f t="shared" si="51"/>
        <v>37.451182036129559</v>
      </c>
      <c r="AC57" s="42">
        <f t="shared" si="51"/>
        <v>-33.28987520716926</v>
      </c>
      <c r="AD57" s="43">
        <f t="shared" si="51"/>
        <v>47.262977291318919</v>
      </c>
      <c r="AE57" s="43">
        <f t="shared" si="51"/>
        <v>21.13769823128353</v>
      </c>
      <c r="AF57" s="43">
        <f>((K57/J57)-1)*100</f>
        <v>-14.720476503653135</v>
      </c>
      <c r="AG57" s="43">
        <f t="shared" si="51"/>
        <v>12.802208126757408</v>
      </c>
      <c r="AH57" s="43">
        <f t="shared" si="51"/>
        <v>32.706828043354164</v>
      </c>
      <c r="AI57" s="43">
        <f t="shared" si="51"/>
        <v>2.7697866267396787</v>
      </c>
      <c r="AJ57" s="43">
        <f t="shared" si="48"/>
        <v>31.03277478902946</v>
      </c>
      <c r="AK57" s="43">
        <f t="shared" si="48"/>
        <v>2.8977300936858352</v>
      </c>
      <c r="AL57" s="43">
        <f t="shared" si="48"/>
        <v>0.74046221801822298</v>
      </c>
      <c r="AN57" s="43">
        <f t="shared" ref="AN57:AZ60" si="54">+(C57/C$60)*100</f>
        <v>8.6108549889661052</v>
      </c>
      <c r="AO57" s="43">
        <f t="shared" si="54"/>
        <v>9.3798885880289831</v>
      </c>
      <c r="AP57" s="43">
        <f t="shared" si="54"/>
        <v>8.6829476128027867</v>
      </c>
      <c r="AQ57" s="43">
        <f t="shared" si="54"/>
        <v>7.6557873604094944</v>
      </c>
      <c r="AR57" s="43">
        <f t="shared" si="54"/>
        <v>10.022935324739422</v>
      </c>
      <c r="AS57" s="43">
        <f t="shared" si="54"/>
        <v>7.252392100457933</v>
      </c>
      <c r="AT57" s="43">
        <f t="shared" si="54"/>
        <v>9.9335636208371607</v>
      </c>
      <c r="AU57" s="43">
        <f t="shared" si="54"/>
        <v>9.2024697301948795</v>
      </c>
      <c r="AV57" s="43">
        <f t="shared" si="54"/>
        <v>7.1203300652859971</v>
      </c>
      <c r="AW57" s="43">
        <f t="shared" si="54"/>
        <v>7.9568339833087487</v>
      </c>
      <c r="AX57" s="43">
        <f t="shared" si="54"/>
        <v>9.3351084032642326</v>
      </c>
      <c r="AY57" s="43">
        <f t="shared" si="54"/>
        <v>7.9220878150633807</v>
      </c>
      <c r="AZ57" s="43">
        <f t="shared" si="54"/>
        <v>8.2997237750936321</v>
      </c>
      <c r="BA57" s="96"/>
      <c r="BB57" s="43">
        <f t="shared" si="31"/>
        <v>-3.1133699592592712</v>
      </c>
      <c r="BC57" s="88">
        <f t="shared" si="31"/>
        <v>21.366305321684244</v>
      </c>
      <c r="BD57" s="43">
        <f t="shared" si="31"/>
        <v>0.63539893170272421</v>
      </c>
      <c r="BE57" s="43">
        <f t="shared" si="31"/>
        <v>26.047000920078013</v>
      </c>
      <c r="BF57" s="43" t="s">
        <v>84</v>
      </c>
    </row>
    <row r="58" spans="1:58" ht="11.85" customHeight="1" x14ac:dyDescent="0.45">
      <c r="A58" s="101" t="s">
        <v>33</v>
      </c>
      <c r="B58" s="44">
        <f t="shared" ref="B58:T58" si="55">+B53+B55+B57</f>
        <v>266615.09999999998</v>
      </c>
      <c r="C58" s="44">
        <f t="shared" si="55"/>
        <v>309650.09999999998</v>
      </c>
      <c r="D58" s="44">
        <f t="shared" si="55"/>
        <v>369967.9</v>
      </c>
      <c r="E58" s="44">
        <f t="shared" si="55"/>
        <v>470284.7</v>
      </c>
      <c r="F58" s="44">
        <f t="shared" si="55"/>
        <v>441348.10000000003</v>
      </c>
      <c r="G58" s="44">
        <f t="shared" si="55"/>
        <v>525811.74</v>
      </c>
      <c r="H58" s="44">
        <f t="shared" si="55"/>
        <v>395974.39</v>
      </c>
      <c r="I58" s="44">
        <f t="shared" si="55"/>
        <v>562989.43999999994</v>
      </c>
      <c r="J58" s="44">
        <f t="shared" si="55"/>
        <v>731706.32</v>
      </c>
      <c r="K58" s="44">
        <f t="shared" si="55"/>
        <v>647611.06000000006</v>
      </c>
      <c r="L58" s="44">
        <f t="shared" si="55"/>
        <v>728671.35000000009</v>
      </c>
      <c r="M58" s="44">
        <f t="shared" si="55"/>
        <v>839532.37</v>
      </c>
      <c r="N58" s="44">
        <f t="shared" si="55"/>
        <v>995069.54</v>
      </c>
      <c r="O58" s="44">
        <f t="shared" si="55"/>
        <v>1197168.55</v>
      </c>
      <c r="P58" s="44">
        <f t="shared" si="55"/>
        <v>1219994.3799999999</v>
      </c>
      <c r="Q58" s="44">
        <f t="shared" si="55"/>
        <v>1295412.07</v>
      </c>
      <c r="R58" s="44">
        <f t="shared" si="55"/>
        <v>1387512.97</v>
      </c>
      <c r="S58" s="44">
        <f t="shared" si="55"/>
        <v>1351085.3598269999</v>
      </c>
      <c r="T58" s="44">
        <f t="shared" si="55"/>
        <v>1465678.84</v>
      </c>
      <c r="U58" s="44">
        <f>+U53+U55+U57</f>
        <v>1686715.1800000002</v>
      </c>
      <c r="V58" s="44" t="s">
        <v>84</v>
      </c>
      <c r="W58" s="45"/>
      <c r="X58" s="46">
        <f t="shared" si="51"/>
        <v>16.141246313505885</v>
      </c>
      <c r="Y58" s="46">
        <f t="shared" si="51"/>
        <v>19.479341359812263</v>
      </c>
      <c r="Z58" s="46">
        <f t="shared" si="51"/>
        <v>27.115001058199905</v>
      </c>
      <c r="AA58" s="46">
        <f t="shared" si="51"/>
        <v>-6.1529962594998207</v>
      </c>
      <c r="AB58" s="46">
        <f t="shared" si="51"/>
        <v>19.137646678438159</v>
      </c>
      <c r="AC58" s="46">
        <f t="shared" si="51"/>
        <v>-24.692744593340564</v>
      </c>
      <c r="AD58" s="47">
        <f t="shared" si="51"/>
        <v>42.178245416326021</v>
      </c>
      <c r="AE58" s="47">
        <f t="shared" si="51"/>
        <v>29.968036345406411</v>
      </c>
      <c r="AF58" s="47">
        <f>((K58/J58)-1)*100</f>
        <v>-11.493034527841706</v>
      </c>
      <c r="AG58" s="47">
        <f t="shared" si="51"/>
        <v>12.516816806680243</v>
      </c>
      <c r="AH58" s="47">
        <f t="shared" si="51"/>
        <v>15.214131857935676</v>
      </c>
      <c r="AI58" s="47">
        <f t="shared" si="51"/>
        <v>18.526643588501535</v>
      </c>
      <c r="AJ58" s="47">
        <f t="shared" si="48"/>
        <v>20.310038834069832</v>
      </c>
      <c r="AK58" s="47">
        <f t="shared" si="48"/>
        <v>1.906651323240971</v>
      </c>
      <c r="AL58" s="47">
        <f t="shared" si="48"/>
        <v>6.1818063456980932</v>
      </c>
      <c r="AN58" s="43">
        <f t="shared" si="54"/>
        <v>26.450777480909576</v>
      </c>
      <c r="AO58" s="43">
        <f t="shared" si="54"/>
        <v>27.019542813039806</v>
      </c>
      <c r="AP58" s="43">
        <f t="shared" si="54"/>
        <v>26.666310197057008</v>
      </c>
      <c r="AQ58" s="43">
        <f t="shared" si="54"/>
        <v>24.080206884977358</v>
      </c>
      <c r="AR58" s="43">
        <f t="shared" si="54"/>
        <v>27.325355304576483</v>
      </c>
      <c r="AS58" s="43">
        <f t="shared" si="54"/>
        <v>22.320156363033046</v>
      </c>
      <c r="AT58" s="43">
        <f t="shared" si="54"/>
        <v>29.516211114935402</v>
      </c>
      <c r="AU58" s="43">
        <f t="shared" si="54"/>
        <v>29.337099109266884</v>
      </c>
      <c r="AV58" s="43">
        <f t="shared" si="54"/>
        <v>23.558388652797518</v>
      </c>
      <c r="AW58" s="43">
        <f t="shared" si="54"/>
        <v>26.259447786173951</v>
      </c>
      <c r="AX58" s="43">
        <f t="shared" si="54"/>
        <v>26.747127057530236</v>
      </c>
      <c r="AY58" s="43">
        <f t="shared" si="54"/>
        <v>26.178692925016005</v>
      </c>
      <c r="AZ58" s="43">
        <f t="shared" si="54"/>
        <v>25.182211930497793</v>
      </c>
      <c r="BA58" s="96"/>
      <c r="BB58" s="47">
        <f t="shared" si="31"/>
        <v>7.109776273738122</v>
      </c>
      <c r="BC58" s="89">
        <f t="shared" si="31"/>
        <v>-2.6253888043295204</v>
      </c>
      <c r="BD58" s="47">
        <f t="shared" si="31"/>
        <v>8.4815869951897938</v>
      </c>
      <c r="BE58" s="47">
        <f t="shared" si="31"/>
        <v>15.080816749732161</v>
      </c>
      <c r="BF58" s="326" t="s">
        <v>84</v>
      </c>
    </row>
    <row r="59" spans="1:58" ht="11.85" customHeight="1" x14ac:dyDescent="0.45">
      <c r="A59" s="101" t="s">
        <v>35</v>
      </c>
      <c r="B59" s="44">
        <f t="shared" ref="B59:T59" si="56">+B58+B51</f>
        <v>536916.30000000005</v>
      </c>
      <c r="C59" s="44">
        <f t="shared" si="56"/>
        <v>603543.19999999995</v>
      </c>
      <c r="D59" s="44">
        <f t="shared" si="56"/>
        <v>718637.3</v>
      </c>
      <c r="E59" s="44">
        <f t="shared" si="56"/>
        <v>918122.3</v>
      </c>
      <c r="F59" s="44">
        <f t="shared" si="56"/>
        <v>894635.4</v>
      </c>
      <c r="G59" s="44">
        <f t="shared" si="56"/>
        <v>1026474.9</v>
      </c>
      <c r="H59" s="44">
        <f t="shared" si="56"/>
        <v>828715.17999999993</v>
      </c>
      <c r="I59" s="44">
        <f t="shared" si="56"/>
        <v>1040470.8725949998</v>
      </c>
      <c r="J59" s="44">
        <f t="shared" si="56"/>
        <v>1393669.0099999998</v>
      </c>
      <c r="K59" s="44">
        <f t="shared" si="56"/>
        <v>1356567.33</v>
      </c>
      <c r="L59" s="44">
        <f t="shared" si="56"/>
        <v>1449265.04</v>
      </c>
      <c r="M59" s="81">
        <f t="shared" si="56"/>
        <v>1637255.3599999999</v>
      </c>
      <c r="N59" s="81">
        <f t="shared" si="56"/>
        <v>1998209.08</v>
      </c>
      <c r="O59" s="81">
        <f t="shared" si="56"/>
        <v>2418341.4500000002</v>
      </c>
      <c r="P59" s="81">
        <f t="shared" si="56"/>
        <v>2492627.2000000002</v>
      </c>
      <c r="Q59" s="81">
        <f t="shared" si="56"/>
        <v>2531535.5099999998</v>
      </c>
      <c r="R59" s="81">
        <f t="shared" si="56"/>
        <v>3087247.2</v>
      </c>
      <c r="S59" s="81">
        <f t="shared" si="56"/>
        <v>2591417.5593249998</v>
      </c>
      <c r="T59" s="81">
        <f t="shared" si="56"/>
        <v>2989878.62</v>
      </c>
      <c r="U59" s="81">
        <f>+U58+U51</f>
        <v>3584383.5235960004</v>
      </c>
      <c r="V59" s="81" t="s">
        <v>110</v>
      </c>
      <c r="W59" s="45"/>
      <c r="X59" s="46">
        <f t="shared" si="51"/>
        <v>12.409178115844099</v>
      </c>
      <c r="Y59" s="46">
        <f t="shared" si="51"/>
        <v>19.069736847337548</v>
      </c>
      <c r="Z59" s="46">
        <f t="shared" si="51"/>
        <v>27.758787360466819</v>
      </c>
      <c r="AA59" s="46">
        <f t="shared" si="51"/>
        <v>-2.5581450314408061</v>
      </c>
      <c r="AB59" s="46">
        <f t="shared" si="51"/>
        <v>14.736673733232553</v>
      </c>
      <c r="AC59" s="46">
        <f>((H59/G59)-1)*100</f>
        <v>-19.265908986181746</v>
      </c>
      <c r="AD59" s="47">
        <f t="shared" si="51"/>
        <v>25.552288374275946</v>
      </c>
      <c r="AE59" s="47">
        <f t="shared" si="51"/>
        <v>33.945989907829087</v>
      </c>
      <c r="AF59" s="47">
        <f>((K59/J59)-1)*100</f>
        <v>-2.6621586426751165</v>
      </c>
      <c r="AG59" s="47">
        <f t="shared" si="51"/>
        <v>6.8332553755367176</v>
      </c>
      <c r="AH59" s="47">
        <f t="shared" si="51"/>
        <v>12.971424467673609</v>
      </c>
      <c r="AI59" s="47">
        <f t="shared" si="51"/>
        <v>22.046268946097712</v>
      </c>
      <c r="AJ59" s="47">
        <f t="shared" si="48"/>
        <v>21.025445945826647</v>
      </c>
      <c r="AK59" s="47">
        <f t="shared" si="48"/>
        <v>3.0717643283995288</v>
      </c>
      <c r="AL59" s="47">
        <f t="shared" si="48"/>
        <v>1.5609357869479812</v>
      </c>
      <c r="AN59" s="43">
        <f t="shared" si="54"/>
        <v>51.555568311833596</v>
      </c>
      <c r="AO59" s="43">
        <f t="shared" si="54"/>
        <v>52.483610860286333</v>
      </c>
      <c r="AP59" s="43">
        <f t="shared" si="54"/>
        <v>52.059814088435004</v>
      </c>
      <c r="AQ59" s="43">
        <f t="shared" si="54"/>
        <v>48.811823407927832</v>
      </c>
      <c r="AR59" s="43">
        <f t="shared" si="54"/>
        <v>53.343790600281416</v>
      </c>
      <c r="AS59" s="43">
        <f t="shared" si="54"/>
        <v>46.712749271535145</v>
      </c>
      <c r="AT59" s="43">
        <f t="shared" si="54"/>
        <v>54.549438679444997</v>
      </c>
      <c r="AU59" s="43">
        <f t="shared" si="54"/>
        <v>55.877890834513856</v>
      </c>
      <c r="AV59" s="43">
        <f t="shared" si="54"/>
        <v>49.34835485025198</v>
      </c>
      <c r="AW59" s="43">
        <f t="shared" si="54"/>
        <v>52.227797409912291</v>
      </c>
      <c r="AX59" s="43">
        <f t="shared" si="54"/>
        <v>52.162225906241588</v>
      </c>
      <c r="AY59" s="43">
        <f t="shared" si="54"/>
        <v>52.569694682141254</v>
      </c>
      <c r="AZ59" s="43">
        <f t="shared" si="54"/>
        <v>50.869350781230715</v>
      </c>
      <c r="BA59" s="96"/>
      <c r="BB59" s="47">
        <f t="shared" si="31"/>
        <v>21.951566067505034</v>
      </c>
      <c r="BC59" s="89">
        <f t="shared" si="31"/>
        <v>-16.060574633446922</v>
      </c>
      <c r="BD59" s="47">
        <f t="shared" si="31"/>
        <v>15.376181242624188</v>
      </c>
      <c r="BE59" s="47">
        <f t="shared" si="31"/>
        <v>19.8839143374991</v>
      </c>
      <c r="BF59" s="326" t="s">
        <v>84</v>
      </c>
    </row>
    <row r="60" spans="1:58" ht="11.85" customHeight="1" x14ac:dyDescent="0.45">
      <c r="A60" s="102" t="s">
        <v>16</v>
      </c>
      <c r="B60" s="76">
        <f t="shared" ref="B60:U60" si="57">+B45+B51+B58</f>
        <v>1033244.7000000001</v>
      </c>
      <c r="C60" s="76">
        <f t="shared" si="57"/>
        <v>1170665.3999999999</v>
      </c>
      <c r="D60" s="76">
        <f t="shared" si="57"/>
        <v>1369260.4</v>
      </c>
      <c r="E60" s="76">
        <f t="shared" si="57"/>
        <v>1763591.2</v>
      </c>
      <c r="F60" s="76">
        <f t="shared" si="57"/>
        <v>1832825.2</v>
      </c>
      <c r="G60" s="76">
        <f t="shared" si="57"/>
        <v>1924263.1400000001</v>
      </c>
      <c r="H60" s="76">
        <f t="shared" si="57"/>
        <v>1774066.38</v>
      </c>
      <c r="I60" s="76">
        <f t="shared" si="57"/>
        <v>1907390.6125950001</v>
      </c>
      <c r="J60" s="76">
        <f t="shared" si="57"/>
        <v>2494133.17</v>
      </c>
      <c r="K60" s="76">
        <f t="shared" si="57"/>
        <v>2748961.6100000003</v>
      </c>
      <c r="L60" s="76">
        <f t="shared" si="57"/>
        <v>2774892.13</v>
      </c>
      <c r="M60" s="76">
        <f t="shared" si="57"/>
        <v>3138775.87</v>
      </c>
      <c r="N60" s="76">
        <f t="shared" si="57"/>
        <v>3801066.55</v>
      </c>
      <c r="O60" s="76">
        <f t="shared" si="57"/>
        <v>4754024.5999999996</v>
      </c>
      <c r="P60" s="76">
        <f t="shared" si="57"/>
        <v>4942922.53</v>
      </c>
      <c r="Q60" s="76">
        <f t="shared" si="57"/>
        <v>4870186.41</v>
      </c>
      <c r="R60" s="76">
        <f t="shared" si="57"/>
        <v>5962482.4899999993</v>
      </c>
      <c r="S60" s="76">
        <f t="shared" si="57"/>
        <v>4601981.7964109993</v>
      </c>
      <c r="T60" s="76">
        <f t="shared" si="57"/>
        <v>5856591.2685590005</v>
      </c>
      <c r="U60" s="76">
        <f t="shared" si="57"/>
        <v>6982728.127669001</v>
      </c>
      <c r="V60" s="76" t="s">
        <v>84</v>
      </c>
      <c r="W60" s="91"/>
      <c r="X60" s="78">
        <f t="shared" si="51"/>
        <v>13.299918209113471</v>
      </c>
      <c r="Y60" s="78">
        <f t="shared" si="51"/>
        <v>16.964283731286489</v>
      </c>
      <c r="Z60" s="78">
        <f t="shared" si="51"/>
        <v>28.798817230090059</v>
      </c>
      <c r="AA60" s="78">
        <f t="shared" si="51"/>
        <v>3.9257397065714628</v>
      </c>
      <c r="AB60" s="78">
        <f t="shared" si="51"/>
        <v>4.9889067435345158</v>
      </c>
      <c r="AC60" s="78">
        <f>((H60/G60)-1)*100</f>
        <v>-7.8054168828489923</v>
      </c>
      <c r="AD60" s="77">
        <f t="shared" si="51"/>
        <v>7.515177227754033</v>
      </c>
      <c r="AE60" s="77">
        <f t="shared" si="51"/>
        <v>30.761531147872123</v>
      </c>
      <c r="AF60" s="357">
        <f>((K60/J60)-1)*100</f>
        <v>10.217114429379093</v>
      </c>
      <c r="AG60" s="357">
        <f t="shared" si="51"/>
        <v>0.94328418067648467</v>
      </c>
      <c r="AH60" s="357">
        <f t="shared" si="51"/>
        <v>13.113437314047971</v>
      </c>
      <c r="AI60" s="357">
        <f t="shared" si="51"/>
        <v>21.100285825760466</v>
      </c>
      <c r="AJ60" s="357">
        <f t="shared" si="48"/>
        <v>25.070806771325806</v>
      </c>
      <c r="AK60" s="357">
        <f t="shared" si="48"/>
        <v>3.9734319002051599</v>
      </c>
      <c r="AL60" s="77">
        <f t="shared" si="48"/>
        <v>-1.471520533824755</v>
      </c>
      <c r="AM60" s="380"/>
      <c r="AN60" s="82">
        <f t="shared" si="54"/>
        <v>100</v>
      </c>
      <c r="AO60" s="82">
        <f t="shared" si="54"/>
        <v>100</v>
      </c>
      <c r="AP60" s="82">
        <f t="shared" si="54"/>
        <v>100</v>
      </c>
      <c r="AQ60" s="82">
        <f t="shared" si="54"/>
        <v>100</v>
      </c>
      <c r="AR60" s="82">
        <f t="shared" si="54"/>
        <v>100</v>
      </c>
      <c r="AS60" s="82">
        <f t="shared" si="54"/>
        <v>100</v>
      </c>
      <c r="AT60" s="82">
        <f t="shared" si="54"/>
        <v>100</v>
      </c>
      <c r="AU60" s="82">
        <f t="shared" si="54"/>
        <v>100</v>
      </c>
      <c r="AV60" s="82">
        <f t="shared" si="54"/>
        <v>100</v>
      </c>
      <c r="AW60" s="82">
        <f t="shared" si="54"/>
        <v>100</v>
      </c>
      <c r="AX60" s="82">
        <f t="shared" si="54"/>
        <v>100</v>
      </c>
      <c r="AY60" s="82">
        <f t="shared" si="54"/>
        <v>100</v>
      </c>
      <c r="AZ60" s="82">
        <f t="shared" si="54"/>
        <v>100</v>
      </c>
      <c r="BA60" s="97"/>
      <c r="BB60" s="77">
        <f t="shared" si="31"/>
        <v>22.428219128474769</v>
      </c>
      <c r="BC60" s="120">
        <f t="shared" si="31"/>
        <v>-22.817688703837192</v>
      </c>
      <c r="BD60" s="77">
        <f t="shared" si="31"/>
        <v>27.262373639253589</v>
      </c>
      <c r="BE60" s="77">
        <f t="shared" si="31"/>
        <v>19.228537684636549</v>
      </c>
      <c r="BF60" s="327" t="s">
        <v>84</v>
      </c>
    </row>
    <row r="61" spans="1:58" ht="12.6" customHeight="1" x14ac:dyDescent="0.45">
      <c r="A61" s="428" t="s">
        <v>21</v>
      </c>
      <c r="B61" s="428"/>
      <c r="C61" s="428"/>
      <c r="D61" s="428"/>
      <c r="E61" s="428"/>
      <c r="F61" s="428"/>
      <c r="G61" s="428"/>
      <c r="H61" s="428"/>
      <c r="I61" s="428"/>
      <c r="J61" s="428"/>
      <c r="K61" s="428"/>
      <c r="L61" s="428"/>
      <c r="M61" s="428"/>
      <c r="N61" s="428"/>
      <c r="O61" s="428"/>
      <c r="P61" s="428"/>
      <c r="Q61" s="428"/>
      <c r="R61" s="428"/>
      <c r="S61" s="428"/>
      <c r="T61" s="428"/>
      <c r="U61" s="428"/>
      <c r="V61" s="428"/>
      <c r="W61" s="16"/>
      <c r="X61" s="17"/>
      <c r="Y61" s="17"/>
      <c r="Z61" s="16"/>
      <c r="AA61" s="26" t="s">
        <v>0</v>
      </c>
      <c r="AB61" s="25" t="s">
        <v>0</v>
      </c>
      <c r="AC61" s="18"/>
      <c r="AD61" s="25" t="s">
        <v>0</v>
      </c>
      <c r="AE61" s="7"/>
      <c r="AF61" s="428"/>
      <c r="AG61" s="428"/>
      <c r="AH61" s="428"/>
      <c r="AI61" s="428"/>
      <c r="AJ61" s="428"/>
      <c r="AK61" s="428"/>
      <c r="AL61" s="428"/>
      <c r="AM61" s="428"/>
      <c r="AN61" s="428"/>
      <c r="AO61" s="428"/>
      <c r="AP61" s="428"/>
      <c r="AQ61" s="428"/>
      <c r="AR61" s="428"/>
      <c r="AS61" s="428"/>
      <c r="AT61" s="428"/>
      <c r="AU61" s="428"/>
      <c r="AV61" s="428"/>
      <c r="AW61" s="428"/>
      <c r="AX61" s="428"/>
      <c r="AY61" s="428"/>
      <c r="AZ61" s="428"/>
      <c r="BA61" s="428"/>
      <c r="BB61" s="428"/>
      <c r="BC61" s="428"/>
      <c r="BD61" s="428"/>
      <c r="BE61" s="428"/>
      <c r="BF61" s="428"/>
    </row>
    <row r="62" spans="1:58" ht="11.85" customHeight="1" x14ac:dyDescent="0.5">
      <c r="A62" s="3"/>
      <c r="B62" s="1"/>
      <c r="E62" s="4"/>
      <c r="G62" s="5"/>
      <c r="H62" s="5"/>
      <c r="I62" s="5"/>
      <c r="J62" s="5"/>
      <c r="K62" s="20"/>
      <c r="L62" s="20"/>
      <c r="M62" s="20"/>
      <c r="N62" s="20"/>
      <c r="O62" s="20"/>
      <c r="P62" s="20"/>
      <c r="S62" s="20"/>
      <c r="U62" s="20"/>
      <c r="V62" s="20" t="s">
        <v>2</v>
      </c>
      <c r="W62" s="20"/>
      <c r="X62" s="12"/>
      <c r="Y62" s="12"/>
      <c r="Z62" s="12"/>
      <c r="AA62" s="13"/>
      <c r="AB62" s="12"/>
      <c r="AC62" s="14"/>
      <c r="AD62" s="14"/>
      <c r="AE62" s="14"/>
      <c r="AF62" s="358"/>
      <c r="AG62" s="359"/>
      <c r="AH62" s="359"/>
      <c r="AI62" s="359"/>
      <c r="AJ62" s="3"/>
      <c r="AK62" s="359"/>
      <c r="AL62" s="359"/>
      <c r="AM62" s="359"/>
      <c r="AN62" s="3"/>
      <c r="AO62" s="3"/>
      <c r="AP62" s="3"/>
      <c r="AQ62" s="3"/>
      <c r="AR62" s="3"/>
      <c r="AS62" s="360"/>
      <c r="AT62" s="360"/>
      <c r="AU62" s="360"/>
      <c r="AV62" s="360"/>
      <c r="AW62" s="359"/>
      <c r="AX62" s="359"/>
      <c r="AY62" s="359"/>
      <c r="AZ62" s="359"/>
      <c r="BA62" s="359"/>
      <c r="BB62" s="359"/>
      <c r="BC62" s="359"/>
      <c r="BD62" s="3"/>
      <c r="BE62" s="359"/>
      <c r="BF62" s="359"/>
    </row>
    <row r="63" spans="1:58" ht="11.85" customHeight="1" x14ac:dyDescent="0.45">
      <c r="A63" s="98"/>
      <c r="B63" s="92">
        <v>2535</v>
      </c>
      <c r="C63" s="30">
        <v>2536</v>
      </c>
      <c r="D63" s="30">
        <v>2537</v>
      </c>
      <c r="E63" s="30">
        <v>2538</v>
      </c>
      <c r="F63" s="30">
        <v>2539</v>
      </c>
      <c r="G63" s="30">
        <v>2540</v>
      </c>
      <c r="H63" s="30">
        <v>2541</v>
      </c>
      <c r="I63" s="30">
        <v>2542</v>
      </c>
      <c r="J63" s="30">
        <v>2543</v>
      </c>
      <c r="K63" s="30">
        <v>2544</v>
      </c>
      <c r="L63" s="30">
        <v>2545</v>
      </c>
      <c r="M63" s="92">
        <v>2546</v>
      </c>
      <c r="N63" s="92">
        <v>2547</v>
      </c>
      <c r="O63" s="92">
        <v>2548</v>
      </c>
      <c r="P63" s="92">
        <v>2549</v>
      </c>
      <c r="Q63" s="92">
        <v>2550</v>
      </c>
      <c r="R63" s="132">
        <v>2551</v>
      </c>
      <c r="S63" s="132">
        <v>2552</v>
      </c>
      <c r="T63" s="132">
        <v>2553</v>
      </c>
      <c r="U63" s="132">
        <v>2554</v>
      </c>
      <c r="V63" s="132">
        <v>2555</v>
      </c>
      <c r="W63" s="24"/>
      <c r="X63" s="23">
        <v>2536</v>
      </c>
      <c r="Y63" s="23">
        <v>2537</v>
      </c>
      <c r="Z63" s="23">
        <v>2538</v>
      </c>
      <c r="AA63" s="23">
        <v>2539</v>
      </c>
      <c r="AB63" s="23">
        <v>2540</v>
      </c>
      <c r="AC63" s="23">
        <v>2541</v>
      </c>
      <c r="AD63" s="30">
        <v>2542</v>
      </c>
      <c r="AE63" s="352">
        <v>2543</v>
      </c>
      <c r="AF63" s="123"/>
      <c r="AG63" s="123"/>
      <c r="AH63" s="361"/>
      <c r="AI63" s="361"/>
      <c r="AJ63" s="361"/>
      <c r="AK63" s="361"/>
      <c r="AL63" s="361"/>
      <c r="AM63" s="362"/>
      <c r="AN63" s="361"/>
      <c r="AO63" s="361"/>
      <c r="AP63" s="361"/>
      <c r="AQ63" s="361"/>
      <c r="AR63" s="361"/>
      <c r="AS63" s="361"/>
      <c r="AT63" s="361"/>
      <c r="AU63" s="361"/>
      <c r="AV63" s="361"/>
      <c r="AW63" s="361"/>
      <c r="AX63" s="361"/>
      <c r="AY63" s="361"/>
      <c r="AZ63" s="361"/>
      <c r="BA63" s="361"/>
      <c r="BB63" s="361"/>
      <c r="BC63" s="361"/>
      <c r="BD63" s="361"/>
      <c r="BE63" s="361"/>
      <c r="BF63" s="361"/>
    </row>
    <row r="64" spans="1:58" ht="11.85" customHeight="1" x14ac:dyDescent="0.45">
      <c r="A64" s="99" t="s">
        <v>4</v>
      </c>
      <c r="B64" s="40">
        <f t="shared" ref="B64:U65" si="58">+B4-B34</f>
        <v>-12702.600000000006</v>
      </c>
      <c r="C64" s="40">
        <f t="shared" si="58"/>
        <v>-26193.200000000004</v>
      </c>
      <c r="D64" s="40">
        <f t="shared" si="58"/>
        <v>-24393.099999999991</v>
      </c>
      <c r="E64" s="40">
        <f t="shared" si="58"/>
        <v>-27818.199999999997</v>
      </c>
      <c r="F64" s="40">
        <f t="shared" si="58"/>
        <v>-45855.100000000006</v>
      </c>
      <c r="G64" s="40">
        <f t="shared" si="58"/>
        <v>-39243.840000000011</v>
      </c>
      <c r="H64" s="40">
        <f t="shared" si="58"/>
        <v>45423.420000000013</v>
      </c>
      <c r="I64" s="39">
        <f t="shared" si="58"/>
        <v>19653.53</v>
      </c>
      <c r="J64" s="39">
        <f t="shared" si="58"/>
        <v>43834.34</v>
      </c>
      <c r="K64" s="39">
        <f t="shared" si="58"/>
        <v>-17050.119999999995</v>
      </c>
      <c r="L64" s="39">
        <f t="shared" si="58"/>
        <v>-7768.820000000007</v>
      </c>
      <c r="M64" s="40">
        <f t="shared" si="58"/>
        <v>6684.8199999999779</v>
      </c>
      <c r="N64" s="40">
        <f t="shared" si="58"/>
        <v>4666.9500000000116</v>
      </c>
      <c r="O64" s="40">
        <f t="shared" si="58"/>
        <v>-55304.179999999993</v>
      </c>
      <c r="P64" s="40">
        <f t="shared" si="58"/>
        <v>-22526.489999999991</v>
      </c>
      <c r="Q64" s="40">
        <f t="shared" si="58"/>
        <v>20739.090000000026</v>
      </c>
      <c r="R64" s="40">
        <f t="shared" si="58"/>
        <v>-16507.580000000016</v>
      </c>
      <c r="S64" s="40">
        <f t="shared" si="58"/>
        <v>43642.754496000009</v>
      </c>
      <c r="T64" s="39">
        <f t="shared" si="58"/>
        <v>11338.409999999974</v>
      </c>
      <c r="U64" s="39">
        <f t="shared" si="58"/>
        <v>-50077.778535999998</v>
      </c>
      <c r="V64" s="39">
        <f>+V4-V34</f>
        <v>-41368.729999999981</v>
      </c>
      <c r="W64" s="113"/>
      <c r="X64" s="114">
        <f t="shared" ref="X64:AE83" si="59">((C64/B64)-1)*100</f>
        <v>106.20345441090792</v>
      </c>
      <c r="Y64" s="114">
        <f t="shared" si="59"/>
        <v>-6.8723943618955063</v>
      </c>
      <c r="Z64" s="114">
        <f t="shared" si="59"/>
        <v>14.041265767778622</v>
      </c>
      <c r="AA64" s="114">
        <f t="shared" si="59"/>
        <v>64.838487033668628</v>
      </c>
      <c r="AB64" s="114">
        <f t="shared" si="59"/>
        <v>-14.41772016635008</v>
      </c>
      <c r="AC64" s="114">
        <f t="shared" si="59"/>
        <v>-215.74662418356613</v>
      </c>
      <c r="AD64" s="88">
        <f t="shared" si="59"/>
        <v>-56.732606219434835</v>
      </c>
      <c r="AE64" s="353">
        <f t="shared" si="59"/>
        <v>123.03545469948656</v>
      </c>
      <c r="AF64" s="363"/>
      <c r="AG64" s="364"/>
      <c r="AH64" s="364"/>
      <c r="AI64" s="364"/>
      <c r="AJ64" s="365"/>
      <c r="AK64" s="364"/>
      <c r="AL64" s="94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94"/>
      <c r="AZ64" s="94"/>
      <c r="BA64" s="3"/>
      <c r="BB64" s="94"/>
      <c r="BC64" s="94"/>
      <c r="BD64" s="94"/>
      <c r="BE64" s="94"/>
      <c r="BF64" s="366"/>
    </row>
    <row r="65" spans="1:58" ht="11.85" customHeight="1" x14ac:dyDescent="0.45">
      <c r="A65" s="99" t="s">
        <v>5</v>
      </c>
      <c r="B65" s="40">
        <f t="shared" si="58"/>
        <v>-16219.899999999994</v>
      </c>
      <c r="C65" s="40">
        <f t="shared" si="58"/>
        <v>-17974</v>
      </c>
      <c r="D65" s="40">
        <f t="shared" si="58"/>
        <v>-19611.199999999997</v>
      </c>
      <c r="E65" s="40">
        <f t="shared" si="58"/>
        <v>-26914.399999999994</v>
      </c>
      <c r="F65" s="40">
        <f t="shared" si="58"/>
        <v>-27438.299999999988</v>
      </c>
      <c r="G65" s="40">
        <f t="shared" si="58"/>
        <v>-28511.229999999996</v>
      </c>
      <c r="H65" s="40">
        <f t="shared" si="58"/>
        <v>51747.569999999978</v>
      </c>
      <c r="I65" s="40">
        <f t="shared" si="58"/>
        <v>20154.089999999997</v>
      </c>
      <c r="J65" s="40">
        <f t="shared" si="58"/>
        <v>13655.130000000005</v>
      </c>
      <c r="K65" s="40">
        <f t="shared" si="58"/>
        <v>1025.3500000000058</v>
      </c>
      <c r="L65" s="40">
        <f t="shared" si="58"/>
        <v>20916.430000000022</v>
      </c>
      <c r="M65" s="40">
        <f t="shared" si="58"/>
        <v>26598.880000000005</v>
      </c>
      <c r="N65" s="40">
        <f t="shared" si="58"/>
        <v>21317.799999999988</v>
      </c>
      <c r="O65" s="40">
        <f t="shared" si="58"/>
        <v>-20170.929999999993</v>
      </c>
      <c r="P65" s="40">
        <f t="shared" si="58"/>
        <v>-15269.119999999995</v>
      </c>
      <c r="Q65" s="40">
        <f t="shared" si="58"/>
        <v>28795.400000000023</v>
      </c>
      <c r="R65" s="40">
        <f>+R5-R35</f>
        <v>-19011.320000000007</v>
      </c>
      <c r="S65" s="40">
        <f>+S5-S35</f>
        <v>119668.80849299999</v>
      </c>
      <c r="T65" s="40">
        <f>+T5-T35</f>
        <v>8090.2399999999907</v>
      </c>
      <c r="U65" s="40">
        <f>+U5-U35</f>
        <v>31863.573048999999</v>
      </c>
      <c r="V65" s="40">
        <f>+V5-V35</f>
        <v>9700.3499999999767</v>
      </c>
      <c r="W65" s="113"/>
      <c r="X65" s="114">
        <f t="shared" si="59"/>
        <v>10.814493307603668</v>
      </c>
      <c r="Y65" s="114">
        <f t="shared" si="59"/>
        <v>9.1087125848447581</v>
      </c>
      <c r="Z65" s="114">
        <f t="shared" si="59"/>
        <v>37.239944521497904</v>
      </c>
      <c r="AA65" s="114">
        <f t="shared" si="59"/>
        <v>1.9465416282733239</v>
      </c>
      <c r="AB65" s="114">
        <f t="shared" si="59"/>
        <v>3.9103370106748914</v>
      </c>
      <c r="AC65" s="114">
        <f t="shared" si="59"/>
        <v>-281.49890411602723</v>
      </c>
      <c r="AD65" s="88">
        <f t="shared" si="59"/>
        <v>-61.053069738347119</v>
      </c>
      <c r="AE65" s="353">
        <f t="shared" si="59"/>
        <v>-32.246357935287541</v>
      </c>
      <c r="AF65" s="364"/>
      <c r="AG65" s="365"/>
      <c r="AH65" s="364"/>
      <c r="AI65" s="364"/>
      <c r="AJ65" s="364"/>
      <c r="AK65" s="364"/>
      <c r="AL65" s="364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94"/>
      <c r="AZ65" s="94"/>
      <c r="BA65" s="3"/>
      <c r="BB65" s="94"/>
      <c r="BC65" s="94"/>
      <c r="BD65" s="94"/>
      <c r="BE65" s="94"/>
      <c r="BF65" s="366"/>
    </row>
    <row r="66" spans="1:58" ht="8.4499999999999993" hidden="1" customHeight="1" x14ac:dyDescent="0.45">
      <c r="A66" s="100" t="s">
        <v>49</v>
      </c>
      <c r="B66" s="44">
        <f t="shared" ref="B66:R66" si="60">+B64+B65</f>
        <v>-28922.5</v>
      </c>
      <c r="C66" s="44">
        <f t="shared" si="60"/>
        <v>-44167.200000000004</v>
      </c>
      <c r="D66" s="44">
        <f t="shared" si="60"/>
        <v>-44004.299999999988</v>
      </c>
      <c r="E66" s="44">
        <f t="shared" si="60"/>
        <v>-54732.599999999991</v>
      </c>
      <c r="F66" s="44">
        <f t="shared" si="60"/>
        <v>-73293.399999999994</v>
      </c>
      <c r="G66" s="44">
        <f t="shared" si="60"/>
        <v>-67755.070000000007</v>
      </c>
      <c r="H66" s="44">
        <f t="shared" si="60"/>
        <v>97170.989999999991</v>
      </c>
      <c r="I66" s="44">
        <f t="shared" si="60"/>
        <v>39807.619999999995</v>
      </c>
      <c r="J66" s="44">
        <f t="shared" si="60"/>
        <v>57489.47</v>
      </c>
      <c r="K66" s="44">
        <f t="shared" si="60"/>
        <v>-16024.76999999999</v>
      </c>
      <c r="L66" s="44">
        <f t="shared" si="60"/>
        <v>13147.610000000015</v>
      </c>
      <c r="M66" s="44">
        <f t="shared" si="60"/>
        <v>33283.699999999983</v>
      </c>
      <c r="N66" s="44">
        <f t="shared" si="60"/>
        <v>25984.75</v>
      </c>
      <c r="O66" s="44">
        <f t="shared" si="60"/>
        <v>-75475.109999999986</v>
      </c>
      <c r="P66" s="44">
        <f t="shared" si="60"/>
        <v>-37795.609999999986</v>
      </c>
      <c r="Q66" s="44">
        <f t="shared" si="60"/>
        <v>49534.490000000049</v>
      </c>
      <c r="R66" s="44">
        <f t="shared" si="60"/>
        <v>-35518.900000000023</v>
      </c>
      <c r="S66" s="40">
        <f t="shared" ref="S66:V67" si="61">+S6-S36</f>
        <v>163311.562989</v>
      </c>
      <c r="T66" s="40">
        <f t="shared" si="61"/>
        <v>19428.650000000023</v>
      </c>
      <c r="U66" s="40">
        <f t="shared" si="61"/>
        <v>-18214.205487000057</v>
      </c>
      <c r="V66" s="40">
        <f t="shared" si="61"/>
        <v>-31668.380000000121</v>
      </c>
      <c r="W66" s="115"/>
      <c r="X66" s="116">
        <f t="shared" si="59"/>
        <v>52.708790733857747</v>
      </c>
      <c r="Y66" s="116">
        <f t="shared" si="59"/>
        <v>-0.36882573493455251</v>
      </c>
      <c r="Z66" s="116">
        <f t="shared" si="59"/>
        <v>24.380117397617983</v>
      </c>
      <c r="AA66" s="116">
        <f t="shared" si="59"/>
        <v>33.911782009259575</v>
      </c>
      <c r="AB66" s="116">
        <f t="shared" si="59"/>
        <v>-7.556382975820453</v>
      </c>
      <c r="AC66" s="116">
        <f t="shared" si="59"/>
        <v>-243.41508318122908</v>
      </c>
      <c r="AD66" s="89">
        <f t="shared" si="59"/>
        <v>-59.033431685732538</v>
      </c>
      <c r="AE66" s="354">
        <f t="shared" si="59"/>
        <v>44.418254595476967</v>
      </c>
      <c r="AF66" s="367"/>
      <c r="AG66" s="367"/>
      <c r="AH66" s="368"/>
      <c r="AI66" s="368"/>
      <c r="AJ66" s="368"/>
      <c r="AK66" s="368"/>
      <c r="AL66" s="368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94"/>
      <c r="AZ66" s="94"/>
      <c r="BA66" s="3"/>
      <c r="BB66" s="344"/>
      <c r="BC66" s="94"/>
      <c r="BD66" s="344"/>
      <c r="BE66" s="344"/>
      <c r="BF66" s="366"/>
    </row>
    <row r="67" spans="1:58" ht="11.85" customHeight="1" x14ac:dyDescent="0.45">
      <c r="A67" s="99" t="s">
        <v>6</v>
      </c>
      <c r="B67" s="40">
        <f t="shared" ref="B67:P67" si="62">+B7-B37</f>
        <v>-16502.800000000003</v>
      </c>
      <c r="C67" s="40">
        <f t="shared" si="62"/>
        <v>-27187.899999999994</v>
      </c>
      <c r="D67" s="40">
        <f t="shared" si="62"/>
        <v>-15222.600000000006</v>
      </c>
      <c r="E67" s="40">
        <f t="shared" si="62"/>
        <v>-28436.899999999994</v>
      </c>
      <c r="F67" s="40">
        <f t="shared" si="62"/>
        <v>-39792.199999999983</v>
      </c>
      <c r="G67" s="40">
        <f t="shared" si="62"/>
        <v>-23602.939999999988</v>
      </c>
      <c r="H67" s="40">
        <f t="shared" si="62"/>
        <v>33906.73000000001</v>
      </c>
      <c r="I67" s="40">
        <f t="shared" si="62"/>
        <v>17452.660000000003</v>
      </c>
      <c r="J67" s="40">
        <f t="shared" si="62"/>
        <v>38470.109999999986</v>
      </c>
      <c r="K67" s="40">
        <f t="shared" si="62"/>
        <v>11823.540000000008</v>
      </c>
      <c r="L67" s="40">
        <f t="shared" si="62"/>
        <v>16615.380000000005</v>
      </c>
      <c r="M67" s="40">
        <f t="shared" si="62"/>
        <v>19779.610000000044</v>
      </c>
      <c r="N67" s="40">
        <f t="shared" si="62"/>
        <v>-13730.080000000016</v>
      </c>
      <c r="O67" s="40">
        <f t="shared" si="62"/>
        <v>-42545.409999999974</v>
      </c>
      <c r="P67" s="40">
        <f t="shared" si="62"/>
        <v>8175.5100000000093</v>
      </c>
      <c r="Q67" s="40">
        <f>+Q7-Q37</f>
        <v>64033.799999999988</v>
      </c>
      <c r="R67" s="40">
        <f>+R7-R37</f>
        <v>9562.039999999979</v>
      </c>
      <c r="S67" s="40">
        <f t="shared" si="61"/>
        <v>69339.621672000038</v>
      </c>
      <c r="T67" s="40">
        <f t="shared" si="61"/>
        <v>20342.713228000037</v>
      </c>
      <c r="U67" s="40">
        <f t="shared" si="61"/>
        <v>35480.587249999982</v>
      </c>
      <c r="V67" s="40">
        <f t="shared" si="61"/>
        <v>-149320.16000000003</v>
      </c>
      <c r="W67" s="113"/>
      <c r="X67" s="114">
        <f t="shared" si="59"/>
        <v>64.747194415493055</v>
      </c>
      <c r="Y67" s="114">
        <f t="shared" si="59"/>
        <v>-44.009651352255929</v>
      </c>
      <c r="Z67" s="114">
        <f t="shared" si="59"/>
        <v>86.807115735813738</v>
      </c>
      <c r="AA67" s="114">
        <f t="shared" si="59"/>
        <v>39.931567786924703</v>
      </c>
      <c r="AB67" s="114">
        <f t="shared" si="59"/>
        <v>-40.684506008715282</v>
      </c>
      <c r="AC67" s="114">
        <f t="shared" si="59"/>
        <v>-243.65468878029611</v>
      </c>
      <c r="AD67" s="88">
        <f t="shared" si="59"/>
        <v>-48.527445731275186</v>
      </c>
      <c r="AE67" s="353">
        <f t="shared" si="59"/>
        <v>120.42548241929869</v>
      </c>
      <c r="AF67" s="364"/>
      <c r="AG67" s="364"/>
      <c r="AH67" s="364"/>
      <c r="AI67" s="364"/>
      <c r="AJ67" s="364"/>
      <c r="AK67" s="364"/>
      <c r="AL67" s="94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94"/>
      <c r="BC67" s="94"/>
      <c r="BD67" s="94"/>
      <c r="BE67" s="94"/>
      <c r="BF67" s="366"/>
    </row>
    <row r="68" spans="1:58" ht="11.85" customHeight="1" x14ac:dyDescent="0.45">
      <c r="A68" s="101" t="s">
        <v>31</v>
      </c>
      <c r="B68" s="44">
        <f t="shared" ref="B68:V68" si="63">+B64+B65+B67</f>
        <v>-45425.3</v>
      </c>
      <c r="C68" s="44">
        <f t="shared" si="63"/>
        <v>-71355.100000000006</v>
      </c>
      <c r="D68" s="44">
        <f t="shared" si="63"/>
        <v>-59226.899999999994</v>
      </c>
      <c r="E68" s="44">
        <f t="shared" si="63"/>
        <v>-83169.499999999985</v>
      </c>
      <c r="F68" s="44">
        <f t="shared" si="63"/>
        <v>-113085.59999999998</v>
      </c>
      <c r="G68" s="44">
        <f t="shared" si="63"/>
        <v>-91358.01</v>
      </c>
      <c r="H68" s="44">
        <f t="shared" si="63"/>
        <v>131077.72</v>
      </c>
      <c r="I68" s="44">
        <f t="shared" si="63"/>
        <v>57260.28</v>
      </c>
      <c r="J68" s="44">
        <f t="shared" si="63"/>
        <v>95959.579999999987</v>
      </c>
      <c r="K68" s="44">
        <f t="shared" si="63"/>
        <v>-4201.2299999999814</v>
      </c>
      <c r="L68" s="44">
        <f t="shared" si="63"/>
        <v>29762.99000000002</v>
      </c>
      <c r="M68" s="44">
        <f t="shared" si="63"/>
        <v>53063.310000000027</v>
      </c>
      <c r="N68" s="44">
        <f t="shared" si="63"/>
        <v>12254.669999999984</v>
      </c>
      <c r="O68" s="44">
        <f t="shared" si="63"/>
        <v>-118020.51999999996</v>
      </c>
      <c r="P68" s="44">
        <f t="shared" si="63"/>
        <v>-29620.099999999977</v>
      </c>
      <c r="Q68" s="44">
        <f t="shared" si="63"/>
        <v>113568.29000000004</v>
      </c>
      <c r="R68" s="44">
        <f t="shared" si="63"/>
        <v>-25956.860000000044</v>
      </c>
      <c r="S68" s="44">
        <f t="shared" si="63"/>
        <v>232651.18466100004</v>
      </c>
      <c r="T68" s="44">
        <f t="shared" si="63"/>
        <v>39771.363228000002</v>
      </c>
      <c r="U68" s="44">
        <f t="shared" si="63"/>
        <v>17266.381762999983</v>
      </c>
      <c r="V68" s="44">
        <f t="shared" si="63"/>
        <v>-180988.54000000004</v>
      </c>
      <c r="W68" s="115"/>
      <c r="X68" s="116">
        <f t="shared" si="59"/>
        <v>57.082286743290631</v>
      </c>
      <c r="Y68" s="116">
        <f t="shared" si="59"/>
        <v>-16.996963076220219</v>
      </c>
      <c r="Z68" s="116">
        <f t="shared" si="59"/>
        <v>40.425212192432824</v>
      </c>
      <c r="AA68" s="116">
        <f t="shared" si="59"/>
        <v>35.970037092924677</v>
      </c>
      <c r="AB68" s="116">
        <f t="shared" si="59"/>
        <v>-19.213401175746505</v>
      </c>
      <c r="AC68" s="116">
        <f t="shared" si="59"/>
        <v>-243.47698685643437</v>
      </c>
      <c r="AD68" s="89">
        <f t="shared" si="59"/>
        <v>-56.315779676363007</v>
      </c>
      <c r="AE68" s="354">
        <f t="shared" si="59"/>
        <v>67.584894799676135</v>
      </c>
      <c r="AF68" s="367"/>
      <c r="AG68" s="367"/>
      <c r="AH68" s="368"/>
      <c r="AI68" s="368"/>
      <c r="AJ68" s="369"/>
      <c r="AK68" s="368"/>
      <c r="AL68" s="344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44"/>
      <c r="BC68" s="370"/>
      <c r="BD68" s="344"/>
      <c r="BE68" s="344"/>
      <c r="BF68" s="371"/>
    </row>
    <row r="69" spans="1:58" ht="11.85" customHeight="1" x14ac:dyDescent="0.45">
      <c r="A69" s="99" t="s">
        <v>7</v>
      </c>
      <c r="B69" s="40">
        <f t="shared" ref="B69:Q69" si="64">+B9-B39</f>
        <v>-19189.600000000006</v>
      </c>
      <c r="C69" s="40">
        <f t="shared" si="64"/>
        <v>-30444.5</v>
      </c>
      <c r="D69" s="40">
        <f t="shared" si="64"/>
        <v>-18700.300000000003</v>
      </c>
      <c r="E69" s="40">
        <f t="shared" si="64"/>
        <v>-27070.599999999991</v>
      </c>
      <c r="F69" s="40">
        <f t="shared" si="64"/>
        <v>-53141.200000000012</v>
      </c>
      <c r="G69" s="40">
        <f t="shared" si="64"/>
        <v>-37068.530000000013</v>
      </c>
      <c r="H69" s="40">
        <f t="shared" si="64"/>
        <v>25494.28</v>
      </c>
      <c r="I69" s="40">
        <f t="shared" si="64"/>
        <v>28493.959999999992</v>
      </c>
      <c r="J69" s="40">
        <f t="shared" si="64"/>
        <v>17067.549999999988</v>
      </c>
      <c r="K69" s="40">
        <f t="shared" si="64"/>
        <v>-4723.1399999999849</v>
      </c>
      <c r="L69" s="40">
        <f t="shared" si="64"/>
        <v>-12346.51999999999</v>
      </c>
      <c r="M69" s="40">
        <f t="shared" si="64"/>
        <v>5663.75</v>
      </c>
      <c r="N69" s="40">
        <f t="shared" si="64"/>
        <v>-13449.539999999979</v>
      </c>
      <c r="O69" s="40">
        <f t="shared" si="64"/>
        <v>-58974.73000000004</v>
      </c>
      <c r="P69" s="40">
        <f t="shared" si="64"/>
        <v>-25227.349999999977</v>
      </c>
      <c r="Q69" s="40">
        <f t="shared" si="64"/>
        <v>-1198.3699999999953</v>
      </c>
      <c r="R69" s="40">
        <f>+R9-R39</f>
        <v>-46597.679999999993</v>
      </c>
      <c r="S69" s="40">
        <f>+S9-S39</f>
        <v>18022.011513000005</v>
      </c>
      <c r="T69" s="40">
        <f>+T9-T39</f>
        <v>-21428.541787000024</v>
      </c>
      <c r="U69" s="40">
        <f>+U9-U39</f>
        <v>-39650.750523999974</v>
      </c>
      <c r="V69" s="40">
        <f>+V9-V39</f>
        <v>-95020.419999999984</v>
      </c>
      <c r="W69" s="113"/>
      <c r="X69" s="114">
        <f t="shared" si="59"/>
        <v>58.651040146746112</v>
      </c>
      <c r="Y69" s="114">
        <f t="shared" si="59"/>
        <v>-38.575769022319292</v>
      </c>
      <c r="Z69" s="114">
        <f t="shared" si="59"/>
        <v>44.760244488056266</v>
      </c>
      <c r="AA69" s="114">
        <f t="shared" si="59"/>
        <v>96.305955538480958</v>
      </c>
      <c r="AB69" s="114">
        <f t="shared" si="59"/>
        <v>-30.245214635725194</v>
      </c>
      <c r="AC69" s="114">
        <f t="shared" si="59"/>
        <v>-168.77607501565342</v>
      </c>
      <c r="AD69" s="88">
        <f t="shared" si="59"/>
        <v>11.766090275936381</v>
      </c>
      <c r="AE69" s="353">
        <f t="shared" si="59"/>
        <v>-40.101165299593347</v>
      </c>
      <c r="AF69" s="363"/>
      <c r="AG69" s="364"/>
      <c r="AH69" s="364"/>
      <c r="AI69" s="364"/>
      <c r="AJ69" s="364"/>
      <c r="AK69" s="364"/>
      <c r="AL69" s="94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72"/>
      <c r="BC69" s="94"/>
      <c r="BD69" s="94"/>
      <c r="BE69" s="94"/>
      <c r="BF69" s="366"/>
    </row>
    <row r="70" spans="1:58" ht="8.4499999999999993" hidden="1" customHeight="1" x14ac:dyDescent="0.45">
      <c r="A70" s="106" t="s">
        <v>50</v>
      </c>
      <c r="B70" s="84">
        <f t="shared" ref="B70:U70" si="65">+B68+B69</f>
        <v>-64614.900000000009</v>
      </c>
      <c r="C70" s="84">
        <f t="shared" si="65"/>
        <v>-101799.6</v>
      </c>
      <c r="D70" s="84">
        <f t="shared" si="65"/>
        <v>-77927.199999999997</v>
      </c>
      <c r="E70" s="84">
        <f t="shared" si="65"/>
        <v>-110240.09999999998</v>
      </c>
      <c r="F70" s="84">
        <f t="shared" si="65"/>
        <v>-166226.79999999999</v>
      </c>
      <c r="G70" s="84">
        <f t="shared" si="65"/>
        <v>-128426.54000000001</v>
      </c>
      <c r="H70" s="84">
        <f t="shared" si="65"/>
        <v>156572</v>
      </c>
      <c r="I70" s="84">
        <f t="shared" si="65"/>
        <v>85754.239999999991</v>
      </c>
      <c r="J70" s="84">
        <f t="shared" si="65"/>
        <v>113027.12999999998</v>
      </c>
      <c r="K70" s="84">
        <f t="shared" si="65"/>
        <v>-8924.3699999999662</v>
      </c>
      <c r="L70" s="84">
        <f t="shared" si="65"/>
        <v>17416.47000000003</v>
      </c>
      <c r="M70" s="84">
        <f t="shared" si="65"/>
        <v>58727.060000000027</v>
      </c>
      <c r="N70" s="84">
        <f t="shared" si="65"/>
        <v>-1194.8699999999953</v>
      </c>
      <c r="O70" s="84">
        <f t="shared" si="65"/>
        <v>-176995.25</v>
      </c>
      <c r="P70" s="84">
        <f t="shared" si="65"/>
        <v>-54847.449999999953</v>
      </c>
      <c r="Q70" s="84">
        <f t="shared" si="65"/>
        <v>112369.92000000004</v>
      </c>
      <c r="R70" s="84">
        <f t="shared" si="65"/>
        <v>-72554.540000000037</v>
      </c>
      <c r="S70" s="84">
        <f t="shared" si="65"/>
        <v>250673.19617400004</v>
      </c>
      <c r="T70" s="84">
        <f t="shared" si="65"/>
        <v>18342.821440999978</v>
      </c>
      <c r="U70" s="84">
        <f t="shared" si="65"/>
        <v>-22384.368760999991</v>
      </c>
      <c r="V70" s="84">
        <f>+V68+V69</f>
        <v>-276008.96000000002</v>
      </c>
      <c r="W70" s="115"/>
      <c r="X70" s="116">
        <f t="shared" si="59"/>
        <v>57.548181611362082</v>
      </c>
      <c r="Y70" s="116">
        <f t="shared" si="59"/>
        <v>-23.450386838455174</v>
      </c>
      <c r="Z70" s="116">
        <f t="shared" si="59"/>
        <v>41.465496001396154</v>
      </c>
      <c r="AA70" s="116">
        <f t="shared" si="59"/>
        <v>50.78614769035952</v>
      </c>
      <c r="AB70" s="116">
        <f t="shared" si="59"/>
        <v>-22.740171861577064</v>
      </c>
      <c r="AC70" s="116">
        <f t="shared" si="59"/>
        <v>-221.91561027806247</v>
      </c>
      <c r="AD70" s="89">
        <f t="shared" si="59"/>
        <v>-45.230156094320826</v>
      </c>
      <c r="AE70" s="354">
        <f t="shared" si="59"/>
        <v>31.803546973304165</v>
      </c>
      <c r="AF70" s="367"/>
      <c r="AG70" s="367"/>
      <c r="AH70" s="368"/>
      <c r="AI70" s="368"/>
      <c r="AJ70" s="369"/>
      <c r="AK70" s="368"/>
      <c r="AL70" s="344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44"/>
      <c r="BC70" s="344"/>
      <c r="BD70" s="344"/>
      <c r="BE70" s="344"/>
      <c r="BF70" s="373"/>
    </row>
    <row r="71" spans="1:58" ht="11.85" customHeight="1" x14ac:dyDescent="0.45">
      <c r="A71" s="99" t="s">
        <v>8</v>
      </c>
      <c r="B71" s="40">
        <f t="shared" ref="B71:Q71" si="66">+B11-B41</f>
        <v>-13252.800000000003</v>
      </c>
      <c r="C71" s="40">
        <f t="shared" si="66"/>
        <v>-22519</v>
      </c>
      <c r="D71" s="40">
        <f t="shared" si="66"/>
        <v>-18506.5</v>
      </c>
      <c r="E71" s="40">
        <f t="shared" si="66"/>
        <v>-35866.700000000012</v>
      </c>
      <c r="F71" s="40">
        <f t="shared" si="66"/>
        <v>-38138.499999999985</v>
      </c>
      <c r="G71" s="40">
        <f t="shared" si="66"/>
        <v>-15931.720000000001</v>
      </c>
      <c r="H71" s="40">
        <f t="shared" si="66"/>
        <v>34738.479999999981</v>
      </c>
      <c r="I71" s="40">
        <f t="shared" si="66"/>
        <v>41609.060000000012</v>
      </c>
      <c r="J71" s="40">
        <f t="shared" si="66"/>
        <v>21209.78</v>
      </c>
      <c r="K71" s="40">
        <f t="shared" si="66"/>
        <v>18449.739999999991</v>
      </c>
      <c r="L71" s="40">
        <f t="shared" si="66"/>
        <v>26700.729999999981</v>
      </c>
      <c r="M71" s="40">
        <f t="shared" si="66"/>
        <v>30508.860000000015</v>
      </c>
      <c r="N71" s="40">
        <f t="shared" si="66"/>
        <v>1465.7400000000489</v>
      </c>
      <c r="O71" s="40">
        <f t="shared" si="66"/>
        <v>-67802.399999999965</v>
      </c>
      <c r="P71" s="40">
        <f t="shared" si="66"/>
        <v>-29095.619999999995</v>
      </c>
      <c r="Q71" s="40">
        <f t="shared" si="66"/>
        <v>13369.910000000033</v>
      </c>
      <c r="R71" s="40">
        <f>+R11-R41</f>
        <v>48671.669999999984</v>
      </c>
      <c r="S71" s="40">
        <f>+S11-S41</f>
        <v>81198.900544000033</v>
      </c>
      <c r="T71" s="40">
        <f>+T11-T41</f>
        <v>65429.510000000009</v>
      </c>
      <c r="U71" s="40">
        <f>+U11-U41</f>
        <v>-12890.244585999986</v>
      </c>
      <c r="V71" s="40">
        <f>+V11-V41</f>
        <v>-61893.859999999986</v>
      </c>
      <c r="W71" s="115"/>
      <c r="X71" s="116">
        <f t="shared" si="59"/>
        <v>69.918809610044647</v>
      </c>
      <c r="Y71" s="116">
        <f t="shared" si="59"/>
        <v>-17.818286780052397</v>
      </c>
      <c r="Z71" s="116">
        <f t="shared" si="59"/>
        <v>93.805960068084261</v>
      </c>
      <c r="AA71" s="116">
        <f t="shared" si="59"/>
        <v>6.3340089832629509</v>
      </c>
      <c r="AB71" s="116">
        <f t="shared" si="59"/>
        <v>-58.226673833527776</v>
      </c>
      <c r="AC71" s="116">
        <f t="shared" si="59"/>
        <v>-318.04601135345069</v>
      </c>
      <c r="AD71" s="89">
        <f t="shared" si="59"/>
        <v>19.778009861110888</v>
      </c>
      <c r="AE71" s="354">
        <f t="shared" si="59"/>
        <v>-49.026053460472326</v>
      </c>
      <c r="AF71" s="368"/>
      <c r="AG71" s="368"/>
      <c r="AH71" s="364"/>
      <c r="AI71" s="364"/>
      <c r="AJ71" s="365"/>
      <c r="AK71" s="364"/>
      <c r="AL71" s="94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94"/>
      <c r="BC71" s="94"/>
      <c r="BD71" s="94"/>
      <c r="BE71" s="94"/>
      <c r="BF71" s="374"/>
    </row>
    <row r="72" spans="1:58" ht="8.4499999999999993" hidden="1" customHeight="1" x14ac:dyDescent="0.45">
      <c r="A72" s="106" t="s">
        <v>51</v>
      </c>
      <c r="B72" s="84">
        <f t="shared" ref="B72:U72" si="67">+B68+B69+B71</f>
        <v>-77867.700000000012</v>
      </c>
      <c r="C72" s="84">
        <f t="shared" si="67"/>
        <v>-124318.6</v>
      </c>
      <c r="D72" s="84">
        <f t="shared" si="67"/>
        <v>-96433.7</v>
      </c>
      <c r="E72" s="84">
        <f t="shared" si="67"/>
        <v>-146106.79999999999</v>
      </c>
      <c r="F72" s="84">
        <f t="shared" si="67"/>
        <v>-204365.3</v>
      </c>
      <c r="G72" s="84">
        <f t="shared" si="67"/>
        <v>-144358.26</v>
      </c>
      <c r="H72" s="84">
        <f t="shared" si="67"/>
        <v>191310.47999999998</v>
      </c>
      <c r="I72" s="84">
        <f t="shared" si="67"/>
        <v>127363.3</v>
      </c>
      <c r="J72" s="84">
        <f t="shared" si="67"/>
        <v>134236.90999999997</v>
      </c>
      <c r="K72" s="84">
        <f t="shared" si="67"/>
        <v>9525.3700000000244</v>
      </c>
      <c r="L72" s="84">
        <f t="shared" si="67"/>
        <v>44117.200000000012</v>
      </c>
      <c r="M72" s="84">
        <f t="shared" si="67"/>
        <v>89235.920000000042</v>
      </c>
      <c r="N72" s="84">
        <f t="shared" si="67"/>
        <v>270.87000000005355</v>
      </c>
      <c r="O72" s="84">
        <f t="shared" si="67"/>
        <v>-244797.64999999997</v>
      </c>
      <c r="P72" s="84">
        <f t="shared" si="67"/>
        <v>-83943.069999999949</v>
      </c>
      <c r="Q72" s="84">
        <f t="shared" si="67"/>
        <v>125739.83000000007</v>
      </c>
      <c r="R72" s="84">
        <f t="shared" si="67"/>
        <v>-23882.870000000054</v>
      </c>
      <c r="S72" s="84">
        <f t="shared" si="67"/>
        <v>331872.09671800007</v>
      </c>
      <c r="T72" s="84">
        <f t="shared" si="67"/>
        <v>83772.331440999988</v>
      </c>
      <c r="U72" s="84">
        <f t="shared" si="67"/>
        <v>-35274.613346999977</v>
      </c>
      <c r="V72" s="40">
        <f t="shared" ref="V72:V73" si="68">+V12-V42</f>
        <v>-337902.81999999983</v>
      </c>
      <c r="W72" s="115"/>
      <c r="X72" s="116">
        <f t="shared" si="59"/>
        <v>59.653617610382724</v>
      </c>
      <c r="Y72" s="116">
        <f t="shared" si="59"/>
        <v>-22.430191459685044</v>
      </c>
      <c r="Z72" s="116">
        <f t="shared" si="59"/>
        <v>51.510104869978022</v>
      </c>
      <c r="AA72" s="116">
        <f t="shared" si="59"/>
        <v>39.873914150470746</v>
      </c>
      <c r="AB72" s="116">
        <f t="shared" si="59"/>
        <v>-29.362636416260479</v>
      </c>
      <c r="AC72" s="116">
        <f t="shared" si="59"/>
        <v>-232.52478936778536</v>
      </c>
      <c r="AD72" s="89">
        <f t="shared" si="59"/>
        <v>-33.425863549137503</v>
      </c>
      <c r="AE72" s="354">
        <f t="shared" si="59"/>
        <v>5.3968529395830522</v>
      </c>
      <c r="AF72" s="368"/>
      <c r="AG72" s="368"/>
      <c r="AH72" s="368"/>
      <c r="AI72" s="368"/>
      <c r="AJ72" s="369"/>
      <c r="AK72" s="368"/>
      <c r="AL72" s="344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44"/>
      <c r="BC72" s="370"/>
      <c r="BD72" s="344"/>
      <c r="BE72" s="344"/>
      <c r="BF72" s="374"/>
    </row>
    <row r="73" spans="1:58" ht="11.85" customHeight="1" x14ac:dyDescent="0.45">
      <c r="A73" s="99" t="s">
        <v>9</v>
      </c>
      <c r="B73" s="40">
        <f t="shared" ref="B73:P73" si="69">+B13-B43</f>
        <v>-24634</v>
      </c>
      <c r="C73" s="40">
        <f t="shared" si="69"/>
        <v>-17733.399999999994</v>
      </c>
      <c r="D73" s="40">
        <f t="shared" si="69"/>
        <v>-25605.699999999997</v>
      </c>
      <c r="E73" s="40">
        <f t="shared" si="69"/>
        <v>-28516.900000000009</v>
      </c>
      <c r="F73" s="40">
        <f t="shared" si="69"/>
        <v>-34643.5</v>
      </c>
      <c r="G73" s="40">
        <f t="shared" si="69"/>
        <v>-29385.08</v>
      </c>
      <c r="H73" s="40">
        <f t="shared" si="69"/>
        <v>37686.869999999995</v>
      </c>
      <c r="I73" s="40">
        <f t="shared" si="69"/>
        <v>5245.390000000014</v>
      </c>
      <c r="J73" s="40">
        <f t="shared" si="69"/>
        <v>2250.9700000000012</v>
      </c>
      <c r="K73" s="40">
        <f t="shared" si="69"/>
        <v>30393.559999999998</v>
      </c>
      <c r="L73" s="40">
        <f t="shared" si="69"/>
        <v>20568.449999999983</v>
      </c>
      <c r="M73" s="40">
        <f t="shared" si="69"/>
        <v>30500.99000000002</v>
      </c>
      <c r="N73" s="40">
        <f t="shared" si="69"/>
        <v>4780.4400000000023</v>
      </c>
      <c r="O73" s="40">
        <f t="shared" si="69"/>
        <v>-73235.600000000035</v>
      </c>
      <c r="P73" s="40">
        <f t="shared" si="69"/>
        <v>-21091.180000000051</v>
      </c>
      <c r="Q73" s="40">
        <f>+Q13-Q43</f>
        <v>24330.100000000035</v>
      </c>
      <c r="R73" s="40">
        <f>+R13-R43</f>
        <v>11831.679999999993</v>
      </c>
      <c r="S73" s="40">
        <f>+S13-S43</f>
        <v>27595.64212199999</v>
      </c>
      <c r="T73" s="40">
        <f>+T13-T43</f>
        <v>68862.299999999988</v>
      </c>
      <c r="U73" s="40">
        <f>+U13-U43</f>
        <v>5661.7492739999434</v>
      </c>
      <c r="V73" s="40">
        <f t="shared" si="68"/>
        <v>-24699.339999999967</v>
      </c>
      <c r="W73" s="113"/>
      <c r="X73" s="114">
        <f t="shared" si="59"/>
        <v>-28.012503044572568</v>
      </c>
      <c r="Y73" s="114">
        <f t="shared" si="59"/>
        <v>44.392502283826033</v>
      </c>
      <c r="Z73" s="114">
        <f t="shared" si="59"/>
        <v>11.36934354460144</v>
      </c>
      <c r="AA73" s="114">
        <f t="shared" si="59"/>
        <v>21.484102409448404</v>
      </c>
      <c r="AB73" s="114">
        <f t="shared" si="59"/>
        <v>-15.178662663991794</v>
      </c>
      <c r="AC73" s="114">
        <f t="shared" si="59"/>
        <v>-228.25171821890561</v>
      </c>
      <c r="AD73" s="88">
        <f t="shared" si="59"/>
        <v>-86.081651248830127</v>
      </c>
      <c r="AE73" s="353">
        <f t="shared" si="59"/>
        <v>-57.086698987110672</v>
      </c>
      <c r="AF73" s="365"/>
      <c r="AG73" s="364"/>
      <c r="AH73" s="364"/>
      <c r="AI73" s="364"/>
      <c r="AJ73" s="365"/>
      <c r="AK73" s="364"/>
      <c r="AL73" s="94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94"/>
      <c r="BC73" s="94"/>
      <c r="BD73" s="94"/>
      <c r="BE73" s="94"/>
      <c r="BF73" s="374"/>
    </row>
    <row r="74" spans="1:58" ht="11.85" customHeight="1" x14ac:dyDescent="0.45">
      <c r="A74" s="101" t="s">
        <v>32</v>
      </c>
      <c r="B74" s="44">
        <f t="shared" ref="B74:V74" si="70">+B69+B71+B73</f>
        <v>-57076.400000000009</v>
      </c>
      <c r="C74" s="44">
        <f t="shared" si="70"/>
        <v>-70696.899999999994</v>
      </c>
      <c r="D74" s="44">
        <f t="shared" si="70"/>
        <v>-62812.5</v>
      </c>
      <c r="E74" s="44">
        <f t="shared" si="70"/>
        <v>-91454.200000000012</v>
      </c>
      <c r="F74" s="44">
        <f t="shared" si="70"/>
        <v>-125923.2</v>
      </c>
      <c r="G74" s="44">
        <f t="shared" si="70"/>
        <v>-82385.330000000016</v>
      </c>
      <c r="H74" s="44">
        <f t="shared" si="70"/>
        <v>97919.629999999976</v>
      </c>
      <c r="I74" s="44">
        <f t="shared" si="70"/>
        <v>75348.410000000018</v>
      </c>
      <c r="J74" s="44">
        <f t="shared" si="70"/>
        <v>40528.299999999988</v>
      </c>
      <c r="K74" s="44">
        <f t="shared" si="70"/>
        <v>44120.160000000003</v>
      </c>
      <c r="L74" s="44">
        <f t="shared" si="70"/>
        <v>34922.659999999974</v>
      </c>
      <c r="M74" s="44">
        <f t="shared" si="70"/>
        <v>66673.600000000035</v>
      </c>
      <c r="N74" s="44">
        <f t="shared" si="70"/>
        <v>-7203.3599999999278</v>
      </c>
      <c r="O74" s="44">
        <f t="shared" si="70"/>
        <v>-200012.73000000004</v>
      </c>
      <c r="P74" s="44">
        <f t="shared" si="70"/>
        <v>-75414.150000000023</v>
      </c>
      <c r="Q74" s="44">
        <f t="shared" si="70"/>
        <v>36501.640000000072</v>
      </c>
      <c r="R74" s="44">
        <f t="shared" si="70"/>
        <v>13905.669999999984</v>
      </c>
      <c r="S74" s="44">
        <f t="shared" si="70"/>
        <v>126816.55417900003</v>
      </c>
      <c r="T74" s="44">
        <f t="shared" si="70"/>
        <v>112863.26821299997</v>
      </c>
      <c r="U74" s="44">
        <f t="shared" si="70"/>
        <v>-46879.245836000016</v>
      </c>
      <c r="V74" s="44">
        <f t="shared" si="70"/>
        <v>-181613.61999999994</v>
      </c>
      <c r="W74" s="115"/>
      <c r="X74" s="116">
        <f t="shared" si="59"/>
        <v>23.863628399828961</v>
      </c>
      <c r="Y74" s="116">
        <f t="shared" si="59"/>
        <v>-11.152398478575432</v>
      </c>
      <c r="Z74" s="116">
        <f t="shared" si="59"/>
        <v>45.598726368159227</v>
      </c>
      <c r="AA74" s="116">
        <f t="shared" si="59"/>
        <v>37.689903798841364</v>
      </c>
      <c r="AB74" s="116">
        <f t="shared" si="59"/>
        <v>-34.574939328098388</v>
      </c>
      <c r="AC74" s="116">
        <f t="shared" si="59"/>
        <v>-218.85566277394287</v>
      </c>
      <c r="AD74" s="89">
        <f t="shared" si="59"/>
        <v>-23.050761119093245</v>
      </c>
      <c r="AE74" s="354">
        <f t="shared" si="59"/>
        <v>-46.212136394119028</v>
      </c>
      <c r="AF74" s="368"/>
      <c r="AG74" s="368"/>
      <c r="AH74" s="368"/>
      <c r="AI74" s="368"/>
      <c r="AJ74" s="369"/>
      <c r="AK74" s="368"/>
      <c r="AL74" s="344"/>
      <c r="AM74" s="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3"/>
      <c r="AZ74" s="3"/>
      <c r="BA74" s="3"/>
      <c r="BB74" s="344"/>
      <c r="BC74" s="344"/>
      <c r="BD74" s="344"/>
      <c r="BE74" s="344"/>
      <c r="BF74" s="344"/>
    </row>
    <row r="75" spans="1:58" ht="11.85" customHeight="1" x14ac:dyDescent="0.45">
      <c r="A75" s="101" t="s">
        <v>34</v>
      </c>
      <c r="B75" s="44">
        <f t="shared" ref="B75:V75" si="71">+B68+B69+B71+B73</f>
        <v>-102501.70000000001</v>
      </c>
      <c r="C75" s="44">
        <f t="shared" si="71"/>
        <v>-142052</v>
      </c>
      <c r="D75" s="44">
        <f t="shared" si="71"/>
        <v>-122039.4</v>
      </c>
      <c r="E75" s="44">
        <f t="shared" si="71"/>
        <v>-174623.7</v>
      </c>
      <c r="F75" s="44">
        <f t="shared" si="71"/>
        <v>-239008.8</v>
      </c>
      <c r="G75" s="44">
        <f t="shared" si="71"/>
        <v>-173743.34000000003</v>
      </c>
      <c r="H75" s="44">
        <f t="shared" si="71"/>
        <v>228997.34999999998</v>
      </c>
      <c r="I75" s="44">
        <f t="shared" si="71"/>
        <v>132608.69</v>
      </c>
      <c r="J75" s="44">
        <f t="shared" si="71"/>
        <v>136487.87999999998</v>
      </c>
      <c r="K75" s="44">
        <f t="shared" si="71"/>
        <v>39918.930000000022</v>
      </c>
      <c r="L75" s="44">
        <f t="shared" si="71"/>
        <v>64685.649999999994</v>
      </c>
      <c r="M75" s="44">
        <f t="shared" si="71"/>
        <v>119736.91000000006</v>
      </c>
      <c r="N75" s="44">
        <f t="shared" si="71"/>
        <v>5051.3100000000559</v>
      </c>
      <c r="O75" s="44">
        <f t="shared" si="71"/>
        <v>-318033.25</v>
      </c>
      <c r="P75" s="44">
        <f t="shared" si="71"/>
        <v>-105034.25</v>
      </c>
      <c r="Q75" s="44">
        <f t="shared" si="71"/>
        <v>150069.93000000011</v>
      </c>
      <c r="R75" s="44">
        <f t="shared" si="71"/>
        <v>-12051.190000000061</v>
      </c>
      <c r="S75" s="44">
        <f t="shared" si="71"/>
        <v>359467.73884000006</v>
      </c>
      <c r="T75" s="44">
        <f t="shared" si="71"/>
        <v>152634.63144099998</v>
      </c>
      <c r="U75" s="44">
        <f t="shared" si="71"/>
        <v>-29612.864073000033</v>
      </c>
      <c r="V75" s="44">
        <f t="shared" si="71"/>
        <v>-362602.16</v>
      </c>
      <c r="W75" s="115"/>
      <c r="X75" s="116">
        <f t="shared" si="59"/>
        <v>38.585018589935572</v>
      </c>
      <c r="Y75" s="116">
        <f t="shared" si="59"/>
        <v>-14.088221214766428</v>
      </c>
      <c r="Z75" s="116">
        <f t="shared" si="59"/>
        <v>43.087969950688063</v>
      </c>
      <c r="AA75" s="116">
        <f t="shared" si="59"/>
        <v>36.870768400852796</v>
      </c>
      <c r="AB75" s="116">
        <f t="shared" si="59"/>
        <v>-27.306718413715291</v>
      </c>
      <c r="AC75" s="116">
        <f t="shared" si="59"/>
        <v>-231.80208806852681</v>
      </c>
      <c r="AD75" s="89">
        <f t="shared" si="59"/>
        <v>-42.091604990188749</v>
      </c>
      <c r="AE75" s="354">
        <f t="shared" si="59"/>
        <v>2.925290944356651</v>
      </c>
      <c r="AF75" s="368"/>
      <c r="AG75" s="368"/>
      <c r="AH75" s="368"/>
      <c r="AI75" s="368"/>
      <c r="AJ75" s="369"/>
      <c r="AK75" s="368"/>
      <c r="AL75" s="344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44"/>
      <c r="BC75" s="370"/>
      <c r="BD75" s="344"/>
      <c r="BE75" s="344"/>
      <c r="BF75" s="344"/>
    </row>
    <row r="76" spans="1:58" ht="11.85" customHeight="1" x14ac:dyDescent="0.45">
      <c r="A76" s="99" t="s">
        <v>10</v>
      </c>
      <c r="B76" s="40">
        <f t="shared" ref="B76:V78" si="72">+B16-B46</f>
        <v>-19510.899999999994</v>
      </c>
      <c r="C76" s="40">
        <f t="shared" si="72"/>
        <v>-14734.399999999994</v>
      </c>
      <c r="D76" s="40">
        <f t="shared" si="72"/>
        <v>-17916.300000000003</v>
      </c>
      <c r="E76" s="40">
        <f t="shared" si="72"/>
        <v>-37540</v>
      </c>
      <c r="F76" s="40">
        <f t="shared" si="72"/>
        <v>-40273.199999999997</v>
      </c>
      <c r="G76" s="40">
        <f t="shared" si="72"/>
        <v>-19463.610000000015</v>
      </c>
      <c r="H76" s="40">
        <f t="shared" si="72"/>
        <v>38819.01999999999</v>
      </c>
      <c r="I76" s="40">
        <f t="shared" si="72"/>
        <v>38166.720000000001</v>
      </c>
      <c r="J76" s="40">
        <f t="shared" si="72"/>
        <v>32426.239999999991</v>
      </c>
      <c r="K76" s="40">
        <f t="shared" si="72"/>
        <v>-7112.640000000014</v>
      </c>
      <c r="L76" s="40">
        <f t="shared" si="72"/>
        <v>-9414.0800000000163</v>
      </c>
      <c r="M76" s="40">
        <f t="shared" si="72"/>
        <v>-1262.9400000000023</v>
      </c>
      <c r="N76" s="40">
        <f t="shared" si="72"/>
        <v>981.35999999998603</v>
      </c>
      <c r="O76" s="40">
        <f t="shared" si="72"/>
        <v>-4584.9799999999814</v>
      </c>
      <c r="P76" s="40">
        <f t="shared" si="72"/>
        <v>-11284.240000000049</v>
      </c>
      <c r="Q76" s="40">
        <f t="shared" si="72"/>
        <v>9001.4899999999907</v>
      </c>
      <c r="R76" s="40">
        <f t="shared" si="72"/>
        <v>-29583.729999999981</v>
      </c>
      <c r="S76" s="40">
        <f t="shared" si="72"/>
        <v>21691.303354000032</v>
      </c>
      <c r="T76" s="40">
        <f t="shared" si="72"/>
        <v>-36284.429999999993</v>
      </c>
      <c r="U76" s="40">
        <f t="shared" si="72"/>
        <v>45503.459999999963</v>
      </c>
      <c r="V76" s="40">
        <f t="shared" si="72"/>
        <v>-62600.819999999949</v>
      </c>
      <c r="W76" s="117"/>
      <c r="X76" s="114">
        <f t="shared" si="59"/>
        <v>-24.481187438816253</v>
      </c>
      <c r="Y76" s="114">
        <f t="shared" si="59"/>
        <v>21.595042892822303</v>
      </c>
      <c r="Z76" s="114">
        <f t="shared" si="59"/>
        <v>109.52986944849101</v>
      </c>
      <c r="AA76" s="114">
        <f t="shared" si="59"/>
        <v>7.2807671816728758</v>
      </c>
      <c r="AB76" s="114">
        <f t="shared" si="59"/>
        <v>-51.671061648937709</v>
      </c>
      <c r="AC76" s="114">
        <f t="shared" si="59"/>
        <v>-299.44409079302329</v>
      </c>
      <c r="AD76" s="88">
        <f t="shared" si="59"/>
        <v>-1.6803618432407297</v>
      </c>
      <c r="AE76" s="353">
        <f t="shared" si="59"/>
        <v>-15.040537934619502</v>
      </c>
      <c r="AF76" s="363"/>
      <c r="AG76" s="364"/>
      <c r="AH76" s="364"/>
      <c r="AI76" s="364"/>
      <c r="AJ76" s="365"/>
      <c r="AK76" s="364"/>
      <c r="AL76" s="94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72"/>
      <c r="BC76" s="94"/>
      <c r="BD76" s="94"/>
      <c r="BE76" s="94"/>
      <c r="BF76" s="94"/>
    </row>
    <row r="77" spans="1:58" ht="8.4499999999999993" hidden="1" customHeight="1" x14ac:dyDescent="0.45">
      <c r="A77" s="112" t="s">
        <v>52</v>
      </c>
      <c r="B77" s="84">
        <f t="shared" ref="B77:U77" si="73">+B75+B76</f>
        <v>-122012.6</v>
      </c>
      <c r="C77" s="84">
        <f t="shared" si="73"/>
        <v>-156786.4</v>
      </c>
      <c r="D77" s="84">
        <f t="shared" si="73"/>
        <v>-139955.70000000001</v>
      </c>
      <c r="E77" s="84">
        <f t="shared" si="73"/>
        <v>-212163.7</v>
      </c>
      <c r="F77" s="84">
        <f t="shared" si="73"/>
        <v>-279282</v>
      </c>
      <c r="G77" s="84">
        <f t="shared" si="73"/>
        <v>-193206.95000000004</v>
      </c>
      <c r="H77" s="84">
        <f t="shared" si="73"/>
        <v>267816.37</v>
      </c>
      <c r="I77" s="84">
        <f t="shared" si="73"/>
        <v>170775.41</v>
      </c>
      <c r="J77" s="84">
        <f t="shared" si="73"/>
        <v>168914.11999999997</v>
      </c>
      <c r="K77" s="84">
        <f t="shared" si="73"/>
        <v>32806.290000000008</v>
      </c>
      <c r="L77" s="84">
        <f t="shared" si="73"/>
        <v>55271.569999999978</v>
      </c>
      <c r="M77" s="84">
        <f t="shared" si="73"/>
        <v>118473.97000000006</v>
      </c>
      <c r="N77" s="84">
        <f t="shared" si="73"/>
        <v>6032.6700000000419</v>
      </c>
      <c r="O77" s="84">
        <f t="shared" si="73"/>
        <v>-322618.23</v>
      </c>
      <c r="P77" s="84">
        <f t="shared" si="73"/>
        <v>-116318.49000000005</v>
      </c>
      <c r="Q77" s="84">
        <f t="shared" si="73"/>
        <v>159071.4200000001</v>
      </c>
      <c r="R77" s="84">
        <f t="shared" si="73"/>
        <v>-41634.920000000042</v>
      </c>
      <c r="S77" s="84">
        <f t="shared" si="73"/>
        <v>381159.0421940001</v>
      </c>
      <c r="T77" s="84">
        <f t="shared" si="73"/>
        <v>116350.20144099998</v>
      </c>
      <c r="U77" s="84">
        <f t="shared" si="73"/>
        <v>15890.595926999929</v>
      </c>
      <c r="V77" s="40">
        <f t="shared" si="72"/>
        <v>-425202.97999999952</v>
      </c>
      <c r="W77" s="115"/>
      <c r="X77" s="116">
        <f t="shared" si="59"/>
        <v>28.500171293784394</v>
      </c>
      <c r="Y77" s="116">
        <f t="shared" si="59"/>
        <v>-10.734795875152425</v>
      </c>
      <c r="Z77" s="116">
        <f t="shared" si="59"/>
        <v>51.593468504676835</v>
      </c>
      <c r="AA77" s="116">
        <f t="shared" si="59"/>
        <v>31.635147765616821</v>
      </c>
      <c r="AB77" s="116">
        <f t="shared" si="59"/>
        <v>-30.820120881403014</v>
      </c>
      <c r="AC77" s="116">
        <f t="shared" si="59"/>
        <v>-238.61632306705323</v>
      </c>
      <c r="AD77" s="89">
        <f t="shared" si="59"/>
        <v>-36.23414057923344</v>
      </c>
      <c r="AE77" s="354">
        <f t="shared" si="59"/>
        <v>-1.0899051567201834</v>
      </c>
      <c r="AF77" s="368"/>
      <c r="AG77" s="368"/>
      <c r="AH77" s="368"/>
      <c r="AI77" s="368"/>
      <c r="AJ77" s="369"/>
      <c r="AK77" s="368"/>
      <c r="AL77" s="344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44"/>
      <c r="BC77" s="369"/>
      <c r="BD77" s="344"/>
      <c r="BE77" s="344"/>
      <c r="BF77" s="94"/>
    </row>
    <row r="78" spans="1:58" ht="11.85" customHeight="1" x14ac:dyDescent="0.45">
      <c r="A78" s="99" t="s">
        <v>11</v>
      </c>
      <c r="B78" s="40">
        <f t="shared" ref="B78:P78" si="74">+B18-B48</f>
        <v>-20421.400000000009</v>
      </c>
      <c r="C78" s="40">
        <f t="shared" si="74"/>
        <v>-11554.599999999991</v>
      </c>
      <c r="D78" s="40">
        <f t="shared" si="74"/>
        <v>-24315.699999999997</v>
      </c>
      <c r="E78" s="40">
        <f t="shared" si="74"/>
        <v>-36228.899999999994</v>
      </c>
      <c r="F78" s="40">
        <f t="shared" si="74"/>
        <v>-37127.800000000003</v>
      </c>
      <c r="G78" s="40">
        <f t="shared" si="74"/>
        <v>-5347.4599999999919</v>
      </c>
      <c r="H78" s="40">
        <f t="shared" si="74"/>
        <v>38244.889999999985</v>
      </c>
      <c r="I78" s="40">
        <f t="shared" si="74"/>
        <v>29035.217405000003</v>
      </c>
      <c r="J78" s="40">
        <f t="shared" si="74"/>
        <v>16049.570000000007</v>
      </c>
      <c r="K78" s="40">
        <f t="shared" si="74"/>
        <v>27677.679999999993</v>
      </c>
      <c r="L78" s="40">
        <f t="shared" si="74"/>
        <v>8093.4499999999825</v>
      </c>
      <c r="M78" s="51">
        <f t="shared" si="74"/>
        <v>6441.7600000000093</v>
      </c>
      <c r="N78" s="51">
        <f t="shared" si="74"/>
        <v>-10794.660000000033</v>
      </c>
      <c r="O78" s="51">
        <f t="shared" si="74"/>
        <v>-1881.1999999999534</v>
      </c>
      <c r="P78" s="51">
        <f t="shared" si="74"/>
        <v>7052.1300000000047</v>
      </c>
      <c r="Q78" s="51">
        <f>+Q18-Q48</f>
        <v>25740.929999999993</v>
      </c>
      <c r="R78" s="51">
        <f>+R18-R48</f>
        <v>-18933.04999999993</v>
      </c>
      <c r="S78" s="51">
        <f>+S18-S48</f>
        <v>65991.542948000017</v>
      </c>
      <c r="T78" s="51">
        <f>+T18-T48</f>
        <v>14703.51999999996</v>
      </c>
      <c r="U78" s="51">
        <f>+U18-U48</f>
        <v>-54541.823407000047</v>
      </c>
      <c r="V78" s="40">
        <f t="shared" si="72"/>
        <v>-39899.800000000047</v>
      </c>
      <c r="W78" s="117"/>
      <c r="X78" s="114">
        <f t="shared" si="59"/>
        <v>-43.419158333904697</v>
      </c>
      <c r="Y78" s="114">
        <f t="shared" si="59"/>
        <v>110.44172883526922</v>
      </c>
      <c r="Z78" s="114">
        <f t="shared" si="59"/>
        <v>48.993859934116621</v>
      </c>
      <c r="AA78" s="114">
        <f t="shared" si="59"/>
        <v>2.4811683490252534</v>
      </c>
      <c r="AB78" s="114">
        <f t="shared" si="59"/>
        <v>-85.597153615350251</v>
      </c>
      <c r="AC78" s="114">
        <f t="shared" si="59"/>
        <v>-815.19730862877043</v>
      </c>
      <c r="AD78" s="88">
        <f t="shared" si="59"/>
        <v>-24.080792479727322</v>
      </c>
      <c r="AE78" s="353">
        <f t="shared" si="59"/>
        <v>-44.723782239577112</v>
      </c>
      <c r="AF78" s="364"/>
      <c r="AG78" s="364"/>
      <c r="AH78" s="364"/>
      <c r="AI78" s="364"/>
      <c r="AJ78" s="364"/>
      <c r="AK78" s="364"/>
      <c r="AL78" s="94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94"/>
      <c r="BC78" s="94"/>
      <c r="BD78" s="94"/>
      <c r="BE78" s="94"/>
      <c r="BF78" s="375"/>
    </row>
    <row r="79" spans="1:58" ht="8.4499999999999993" hidden="1" customHeight="1" x14ac:dyDescent="0.45">
      <c r="A79" s="112" t="s">
        <v>53</v>
      </c>
      <c r="B79" s="84">
        <f>B78+B77</f>
        <v>-142434</v>
      </c>
      <c r="C79" s="84">
        <f t="shared" ref="C79:U79" si="75">C78+C77</f>
        <v>-168341</v>
      </c>
      <c r="D79" s="84">
        <f t="shared" si="75"/>
        <v>-164271.40000000002</v>
      </c>
      <c r="E79" s="84">
        <f t="shared" si="75"/>
        <v>-248392.6</v>
      </c>
      <c r="F79" s="84">
        <f t="shared" si="75"/>
        <v>-316409.8</v>
      </c>
      <c r="G79" s="84">
        <f t="shared" si="75"/>
        <v>-198554.41000000003</v>
      </c>
      <c r="H79" s="84">
        <f t="shared" si="75"/>
        <v>306061.26</v>
      </c>
      <c r="I79" s="84">
        <f t="shared" si="75"/>
        <v>199810.62740500001</v>
      </c>
      <c r="J79" s="84">
        <f t="shared" si="75"/>
        <v>184963.68999999997</v>
      </c>
      <c r="K79" s="84">
        <f t="shared" si="75"/>
        <v>60483.97</v>
      </c>
      <c r="L79" s="84">
        <f t="shared" si="75"/>
        <v>63365.01999999996</v>
      </c>
      <c r="M79" s="84">
        <f t="shared" si="75"/>
        <v>124915.73000000007</v>
      </c>
      <c r="N79" s="84">
        <f t="shared" si="75"/>
        <v>-4761.9899999999907</v>
      </c>
      <c r="O79" s="84">
        <f t="shared" si="75"/>
        <v>-324499.42999999993</v>
      </c>
      <c r="P79" s="84">
        <f t="shared" si="75"/>
        <v>-109266.36000000004</v>
      </c>
      <c r="Q79" s="84">
        <f t="shared" si="75"/>
        <v>184812.35000000009</v>
      </c>
      <c r="R79" s="84">
        <f t="shared" si="75"/>
        <v>-60567.969999999972</v>
      </c>
      <c r="S79" s="84">
        <f t="shared" si="75"/>
        <v>447150.58514200011</v>
      </c>
      <c r="T79" s="84">
        <f t="shared" si="75"/>
        <v>131053.72144099994</v>
      </c>
      <c r="U79" s="84">
        <f t="shared" si="75"/>
        <v>-38651.227480000118</v>
      </c>
      <c r="V79" s="84">
        <f>V78+V77</f>
        <v>-465102.77999999956</v>
      </c>
      <c r="W79" s="115"/>
      <c r="X79" s="116">
        <f t="shared" si="59"/>
        <v>18.188775152000215</v>
      </c>
      <c r="Y79" s="116">
        <f t="shared" si="59"/>
        <v>-2.4174740556370589</v>
      </c>
      <c r="Z79" s="116">
        <f t="shared" si="59"/>
        <v>51.208670529380029</v>
      </c>
      <c r="AA79" s="116">
        <f t="shared" si="59"/>
        <v>27.382941359766754</v>
      </c>
      <c r="AB79" s="116">
        <f t="shared" si="59"/>
        <v>-37.247705349202199</v>
      </c>
      <c r="AC79" s="116">
        <f t="shared" si="59"/>
        <v>-254.14478076815311</v>
      </c>
      <c r="AD79" s="89">
        <f t="shared" si="59"/>
        <v>-34.71547904984773</v>
      </c>
      <c r="AE79" s="354">
        <f t="shared" si="59"/>
        <v>-7.4305043719754105</v>
      </c>
      <c r="AF79" s="368"/>
      <c r="AG79" s="368"/>
      <c r="AH79" s="368"/>
      <c r="AI79" s="368"/>
      <c r="AJ79" s="369"/>
      <c r="AK79" s="368"/>
      <c r="AL79" s="344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44"/>
      <c r="BC79" s="368"/>
      <c r="BD79" s="344"/>
      <c r="BE79" s="344"/>
      <c r="BF79" s="344"/>
    </row>
    <row r="80" spans="1:58" ht="12" customHeight="1" x14ac:dyDescent="0.45">
      <c r="A80" s="99" t="s">
        <v>12</v>
      </c>
      <c r="B80" s="40">
        <f t="shared" ref="B80:P80" si="76">+B20-B50</f>
        <v>-15695.300000000003</v>
      </c>
      <c r="C80" s="40">
        <f t="shared" si="76"/>
        <v>-9514.5</v>
      </c>
      <c r="D80" s="40">
        <f t="shared" si="76"/>
        <v>-10554.400000000009</v>
      </c>
      <c r="E80" s="40">
        <f t="shared" si="76"/>
        <v>-11739.900000000009</v>
      </c>
      <c r="F80" s="40">
        <f t="shared" si="76"/>
        <v>-26217.399999999994</v>
      </c>
      <c r="G80" s="40">
        <f t="shared" si="76"/>
        <v>5282.1100000000151</v>
      </c>
      <c r="H80" s="40">
        <f t="shared" si="76"/>
        <v>51257.91</v>
      </c>
      <c r="I80" s="40">
        <f t="shared" si="76"/>
        <v>28411.5</v>
      </c>
      <c r="J80" s="40">
        <f t="shared" si="76"/>
        <v>26993.589999999997</v>
      </c>
      <c r="K80" s="40">
        <f t="shared" si="76"/>
        <v>18507.319999999978</v>
      </c>
      <c r="L80" s="40">
        <f t="shared" si="76"/>
        <v>32353.849999999977</v>
      </c>
      <c r="M80" s="40">
        <f t="shared" si="76"/>
        <v>29539.030000000028</v>
      </c>
      <c r="N80" s="40">
        <f t="shared" si="76"/>
        <v>18091.440000000002</v>
      </c>
      <c r="O80" s="51">
        <f t="shared" si="76"/>
        <v>29052.340000000026</v>
      </c>
      <c r="P80" s="51">
        <f t="shared" si="76"/>
        <v>52724.210000000021</v>
      </c>
      <c r="Q80" s="51">
        <f>+Q20-Q50</f>
        <v>74490.760000000009</v>
      </c>
      <c r="R80" s="51">
        <f>+R20-R50</f>
        <v>13532.890000000014</v>
      </c>
      <c r="S80" s="51">
        <f>+S20-S50</f>
        <v>61977.46234800003</v>
      </c>
      <c r="T80" s="51">
        <f>+T20-T50</f>
        <v>90541.239999999932</v>
      </c>
      <c r="U80" s="51">
        <f>+U20-U50</f>
        <v>-638400.36018900003</v>
      </c>
      <c r="V80" s="51" t="s">
        <v>84</v>
      </c>
      <c r="W80" s="117"/>
      <c r="X80" s="114">
        <f t="shared" si="59"/>
        <v>-39.379941766006397</v>
      </c>
      <c r="Y80" s="114">
        <f t="shared" si="59"/>
        <v>10.92963371695841</v>
      </c>
      <c r="Z80" s="114">
        <f t="shared" si="59"/>
        <v>11.232282270901228</v>
      </c>
      <c r="AA80" s="114">
        <f t="shared" si="59"/>
        <v>123.3187676215298</v>
      </c>
      <c r="AB80" s="128">
        <f t="shared" si="59"/>
        <v>-120.14734489308634</v>
      </c>
      <c r="AC80" s="114">
        <f t="shared" si="59"/>
        <v>870.40595519593217</v>
      </c>
      <c r="AD80" s="88">
        <f t="shared" si="59"/>
        <v>-44.571481747890232</v>
      </c>
      <c r="AE80" s="353">
        <f t="shared" si="59"/>
        <v>-4.9906199954244057</v>
      </c>
      <c r="AF80" s="364"/>
      <c r="AG80" s="364"/>
      <c r="AH80" s="364"/>
      <c r="AI80" s="364"/>
      <c r="AJ80" s="364"/>
      <c r="AK80" s="364"/>
      <c r="AL80" s="94"/>
      <c r="AM80" s="3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3"/>
      <c r="AZ80" s="3"/>
      <c r="BA80" s="3"/>
      <c r="BB80" s="94"/>
      <c r="BC80" s="94"/>
      <c r="BD80" s="94"/>
      <c r="BE80" s="376"/>
      <c r="BF80" s="376"/>
    </row>
    <row r="81" spans="1:61" ht="11.85" customHeight="1" x14ac:dyDescent="0.45">
      <c r="A81" s="101" t="s">
        <v>26</v>
      </c>
      <c r="B81" s="44">
        <f t="shared" ref="B81:T81" si="77">+B76+B78+B80</f>
        <v>-55627.600000000006</v>
      </c>
      <c r="C81" s="44">
        <f t="shared" si="77"/>
        <v>-35803.499999999985</v>
      </c>
      <c r="D81" s="44">
        <f t="shared" si="77"/>
        <v>-52786.400000000009</v>
      </c>
      <c r="E81" s="44">
        <f t="shared" si="77"/>
        <v>-85508.800000000003</v>
      </c>
      <c r="F81" s="44">
        <f t="shared" si="77"/>
        <v>-103618.4</v>
      </c>
      <c r="G81" s="44">
        <f t="shared" si="77"/>
        <v>-19528.959999999992</v>
      </c>
      <c r="H81" s="44">
        <f t="shared" si="77"/>
        <v>128321.81999999998</v>
      </c>
      <c r="I81" s="44">
        <f t="shared" si="77"/>
        <v>95613.437405000004</v>
      </c>
      <c r="J81" s="44">
        <f t="shared" si="77"/>
        <v>75469.399999999994</v>
      </c>
      <c r="K81" s="44">
        <f t="shared" si="77"/>
        <v>39072.359999999957</v>
      </c>
      <c r="L81" s="44">
        <f t="shared" si="77"/>
        <v>31033.219999999943</v>
      </c>
      <c r="M81" s="44">
        <f t="shared" si="77"/>
        <v>34717.850000000035</v>
      </c>
      <c r="N81" s="44">
        <f t="shared" si="77"/>
        <v>8278.1399999999558</v>
      </c>
      <c r="O81" s="44">
        <f t="shared" si="77"/>
        <v>22586.160000000091</v>
      </c>
      <c r="P81" s="44">
        <f t="shared" si="77"/>
        <v>48492.099999999977</v>
      </c>
      <c r="Q81" s="44">
        <f t="shared" si="77"/>
        <v>109233.18</v>
      </c>
      <c r="R81" s="44">
        <f t="shared" si="77"/>
        <v>-34983.889999999898</v>
      </c>
      <c r="S81" s="44">
        <f t="shared" si="77"/>
        <v>149660.30865000008</v>
      </c>
      <c r="T81" s="44">
        <f t="shared" si="77"/>
        <v>68960.3299999999</v>
      </c>
      <c r="U81" s="44">
        <f>+U76+U78+U80</f>
        <v>-647438.72359600011</v>
      </c>
      <c r="V81" s="44" t="s">
        <v>84</v>
      </c>
      <c r="W81" s="115"/>
      <c r="X81" s="116">
        <f t="shared" si="59"/>
        <v>-35.637165723489815</v>
      </c>
      <c r="Y81" s="116">
        <f t="shared" si="59"/>
        <v>47.433630790285953</v>
      </c>
      <c r="Z81" s="116">
        <f t="shared" si="59"/>
        <v>61.99020959944226</v>
      </c>
      <c r="AA81" s="116">
        <f t="shared" si="59"/>
        <v>21.178638923713102</v>
      </c>
      <c r="AB81" s="116">
        <f t="shared" si="59"/>
        <v>-81.152999853307918</v>
      </c>
      <c r="AC81" s="116">
        <f t="shared" si="59"/>
        <v>-757.08476027397285</v>
      </c>
      <c r="AD81" s="89">
        <f t="shared" si="59"/>
        <v>-25.489338130490967</v>
      </c>
      <c r="AE81" s="354">
        <f t="shared" si="59"/>
        <v>-21.068207515303282</v>
      </c>
      <c r="AF81" s="368"/>
      <c r="AG81" s="368"/>
      <c r="AH81" s="368"/>
      <c r="AI81" s="368"/>
      <c r="AJ81" s="368"/>
      <c r="AK81" s="368"/>
      <c r="AL81" s="344"/>
      <c r="AM81" s="3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3"/>
      <c r="AZ81" s="3"/>
      <c r="BA81" s="3"/>
      <c r="BB81" s="344"/>
      <c r="BC81" s="368"/>
      <c r="BD81" s="344"/>
      <c r="BE81" s="344"/>
      <c r="BF81" s="343"/>
    </row>
    <row r="82" spans="1:61" ht="8.4499999999999993" hidden="1" customHeight="1" x14ac:dyDescent="0.45">
      <c r="A82" s="112" t="s">
        <v>48</v>
      </c>
      <c r="B82" s="44">
        <f t="shared" ref="B82:V82" si="78">+B75+B76+B78+B80</f>
        <v>-158129.29999999999</v>
      </c>
      <c r="C82" s="44">
        <f t="shared" si="78"/>
        <v>-177855.5</v>
      </c>
      <c r="D82" s="44">
        <f t="shared" si="78"/>
        <v>-174825.80000000005</v>
      </c>
      <c r="E82" s="44">
        <f t="shared" si="78"/>
        <v>-260132.5</v>
      </c>
      <c r="F82" s="44">
        <f t="shared" si="78"/>
        <v>-342627.19999999995</v>
      </c>
      <c r="G82" s="44">
        <f t="shared" si="78"/>
        <v>-193272.30000000002</v>
      </c>
      <c r="H82" s="44">
        <f t="shared" si="78"/>
        <v>357319.17000000004</v>
      </c>
      <c r="I82" s="44">
        <f t="shared" si="78"/>
        <v>228222.12740500001</v>
      </c>
      <c r="J82" s="44">
        <f t="shared" si="78"/>
        <v>211957.27999999997</v>
      </c>
      <c r="K82" s="44">
        <f t="shared" si="78"/>
        <v>78991.289999999979</v>
      </c>
      <c r="L82" s="44">
        <f t="shared" si="78"/>
        <v>95718.869999999937</v>
      </c>
      <c r="M82" s="44">
        <f t="shared" si="78"/>
        <v>154454.7600000001</v>
      </c>
      <c r="N82" s="44">
        <f t="shared" si="78"/>
        <v>13329.450000000012</v>
      </c>
      <c r="O82" s="44">
        <f t="shared" si="78"/>
        <v>-295447.08999999991</v>
      </c>
      <c r="P82" s="44">
        <f t="shared" si="78"/>
        <v>-56542.150000000023</v>
      </c>
      <c r="Q82" s="44">
        <f t="shared" si="78"/>
        <v>259303.1100000001</v>
      </c>
      <c r="R82" s="44">
        <f t="shared" si="78"/>
        <v>-47035.079999999958</v>
      </c>
      <c r="S82" s="44">
        <f t="shared" si="78"/>
        <v>509128.04749000014</v>
      </c>
      <c r="T82" s="44">
        <f t="shared" si="78"/>
        <v>221594.96144099988</v>
      </c>
      <c r="U82" s="44">
        <f t="shared" si="78"/>
        <v>-677051.58766900015</v>
      </c>
      <c r="V82" s="44" t="e">
        <f t="shared" si="78"/>
        <v>#VALUE!</v>
      </c>
      <c r="W82" s="45"/>
      <c r="X82" s="46">
        <f t="shared" si="59"/>
        <v>12.474727959966936</v>
      </c>
      <c r="Y82" s="46">
        <f t="shared" si="59"/>
        <v>-1.7034615179176038</v>
      </c>
      <c r="Z82" s="46">
        <f t="shared" si="59"/>
        <v>48.795257908157687</v>
      </c>
      <c r="AA82" s="46">
        <f t="shared" si="59"/>
        <v>31.712569555899385</v>
      </c>
      <c r="AB82" s="46">
        <f t="shared" si="59"/>
        <v>-43.591080918269178</v>
      </c>
      <c r="AC82" s="46">
        <f t="shared" si="59"/>
        <v>-284.87862461408076</v>
      </c>
      <c r="AD82" s="47">
        <f t="shared" si="59"/>
        <v>-36.129335740648905</v>
      </c>
      <c r="AE82" s="355">
        <f t="shared" si="59"/>
        <v>-7.1267618043611698</v>
      </c>
      <c r="AF82" s="344"/>
      <c r="AG82" s="344"/>
      <c r="AH82" s="344"/>
      <c r="AI82" s="344"/>
      <c r="AJ82" s="377"/>
      <c r="AK82" s="344"/>
      <c r="AL82" s="344"/>
      <c r="AM82" s="3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3"/>
      <c r="BB82" s="344"/>
      <c r="BC82" s="369"/>
      <c r="BD82" s="344"/>
      <c r="BE82" s="344"/>
      <c r="BF82" s="344"/>
    </row>
    <row r="83" spans="1:61" ht="11.85" customHeight="1" x14ac:dyDescent="0.45">
      <c r="A83" s="99" t="s">
        <v>13</v>
      </c>
      <c r="B83" s="40">
        <f t="shared" ref="B83:P83" si="79">+B23-B53</f>
        <v>-16753.899999999994</v>
      </c>
      <c r="C83" s="40">
        <f t="shared" si="79"/>
        <v>-8577.8000000000029</v>
      </c>
      <c r="D83" s="40">
        <f t="shared" si="79"/>
        <v>-16066.399999999994</v>
      </c>
      <c r="E83" s="40">
        <f t="shared" si="79"/>
        <v>-32100.199999999983</v>
      </c>
      <c r="F83" s="40">
        <f t="shared" si="79"/>
        <v>-33743.699999999997</v>
      </c>
      <c r="G83" s="40">
        <f t="shared" si="79"/>
        <v>18394.850000000006</v>
      </c>
      <c r="H83" s="40">
        <f t="shared" si="79"/>
        <v>37213.709999999992</v>
      </c>
      <c r="I83" s="40">
        <f t="shared" si="79"/>
        <v>41181.020000000019</v>
      </c>
      <c r="J83" s="40">
        <f t="shared" si="79"/>
        <v>11457.239999999991</v>
      </c>
      <c r="K83" s="40">
        <f t="shared" si="79"/>
        <v>14888.25</v>
      </c>
      <c r="L83" s="40">
        <f t="shared" si="79"/>
        <v>20537.290000000008</v>
      </c>
      <c r="M83" s="40">
        <f t="shared" si="79"/>
        <v>15299.429999999993</v>
      </c>
      <c r="N83" s="40">
        <f t="shared" si="79"/>
        <v>22966.72000000003</v>
      </c>
      <c r="O83" s="40">
        <f t="shared" si="79"/>
        <v>-10208.520000000019</v>
      </c>
      <c r="P83" s="40">
        <f t="shared" si="79"/>
        <v>20361.790000000037</v>
      </c>
      <c r="Q83" s="40">
        <f>+Q23-Q53</f>
        <v>57318.150000000023</v>
      </c>
      <c r="R83" s="40">
        <f>+R23-R53</f>
        <v>-24274.02999999997</v>
      </c>
      <c r="S83" s="40">
        <f>+S23-S53</f>
        <v>54081.164214999997</v>
      </c>
      <c r="T83" s="40">
        <f>+T23-T53</f>
        <v>59956.759999999951</v>
      </c>
      <c r="U83" s="40">
        <f>+U23-U53</f>
        <v>-554132.88</v>
      </c>
      <c r="V83" s="40" t="s">
        <v>84</v>
      </c>
      <c r="W83" s="113"/>
      <c r="X83" s="114">
        <f t="shared" si="59"/>
        <v>-48.801174651872067</v>
      </c>
      <c r="Y83" s="114">
        <f t="shared" si="59"/>
        <v>87.302105434959884</v>
      </c>
      <c r="Z83" s="114">
        <f t="shared" si="59"/>
        <v>99.797092067918115</v>
      </c>
      <c r="AA83" s="114">
        <f t="shared" si="59"/>
        <v>5.1199057949795179</v>
      </c>
      <c r="AB83" s="128">
        <f t="shared" si="59"/>
        <v>-154.51343510047803</v>
      </c>
      <c r="AC83" s="114">
        <f t="shared" ref="AC83:AE90" si="80">((H83/G83)-1)*100</f>
        <v>102.30504733661859</v>
      </c>
      <c r="AD83" s="88">
        <f t="shared" si="80"/>
        <v>10.660882776804637</v>
      </c>
      <c r="AE83" s="353">
        <f t="shared" si="80"/>
        <v>-72.178348180788177</v>
      </c>
      <c r="AF83" s="364"/>
      <c r="AG83" s="364"/>
      <c r="AH83" s="364"/>
      <c r="AI83" s="364"/>
      <c r="AJ83" s="364"/>
      <c r="AK83" s="94"/>
      <c r="AL83" s="94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94"/>
      <c r="BC83" s="364"/>
      <c r="BD83" s="94"/>
      <c r="BE83" s="94"/>
      <c r="BF83" s="94"/>
    </row>
    <row r="84" spans="1:61" ht="11.85" hidden="1" customHeight="1" x14ac:dyDescent="0.45">
      <c r="A84" s="112" t="s">
        <v>39</v>
      </c>
      <c r="B84" s="84">
        <f t="shared" ref="B84:U84" si="81">+B75+B81+B83</f>
        <v>-174883.20000000001</v>
      </c>
      <c r="C84" s="84">
        <f t="shared" si="81"/>
        <v>-186433.3</v>
      </c>
      <c r="D84" s="84">
        <f t="shared" si="81"/>
        <v>-190892.19999999998</v>
      </c>
      <c r="E84" s="84">
        <f t="shared" si="81"/>
        <v>-292232.69999999995</v>
      </c>
      <c r="F84" s="84">
        <f t="shared" si="81"/>
        <v>-376370.89999999997</v>
      </c>
      <c r="G84" s="84">
        <f t="shared" si="81"/>
        <v>-174877.45</v>
      </c>
      <c r="H84" s="84">
        <f t="shared" si="81"/>
        <v>394532.87999999989</v>
      </c>
      <c r="I84" s="84">
        <f t="shared" si="81"/>
        <v>269403.14740500005</v>
      </c>
      <c r="J84" s="84">
        <f t="shared" si="81"/>
        <v>223414.51999999996</v>
      </c>
      <c r="K84" s="84">
        <f t="shared" si="81"/>
        <v>93879.539999999979</v>
      </c>
      <c r="L84" s="84">
        <f t="shared" si="81"/>
        <v>116256.15999999995</v>
      </c>
      <c r="M84" s="84">
        <f t="shared" si="81"/>
        <v>169754.19000000009</v>
      </c>
      <c r="N84" s="84">
        <f t="shared" si="81"/>
        <v>36296.170000000042</v>
      </c>
      <c r="O84" s="84">
        <f t="shared" si="81"/>
        <v>-305655.60999999993</v>
      </c>
      <c r="P84" s="84">
        <f t="shared" si="81"/>
        <v>-36180.359999999986</v>
      </c>
      <c r="Q84" s="84">
        <f t="shared" si="81"/>
        <v>316621.26000000013</v>
      </c>
      <c r="R84" s="84">
        <f t="shared" si="81"/>
        <v>-71309.109999999928</v>
      </c>
      <c r="S84" s="84">
        <f t="shared" si="81"/>
        <v>563209.21170500014</v>
      </c>
      <c r="T84" s="84">
        <f t="shared" si="81"/>
        <v>281551.72144099983</v>
      </c>
      <c r="U84" s="84">
        <f t="shared" si="81"/>
        <v>-1231184.4676690002</v>
      </c>
      <c r="V84" s="325" t="s">
        <v>84</v>
      </c>
      <c r="W84" s="115"/>
      <c r="X84" s="116">
        <f t="shared" ref="X84:AB90" si="82">((C84/B84)-1)*100</f>
        <v>6.6044651515983155</v>
      </c>
      <c r="Y84" s="116">
        <f t="shared" si="82"/>
        <v>2.3916864637379742</v>
      </c>
      <c r="Z84" s="116">
        <f t="shared" si="82"/>
        <v>53.087816055344319</v>
      </c>
      <c r="AA84" s="116">
        <f t="shared" si="82"/>
        <v>28.791507589670839</v>
      </c>
      <c r="AB84" s="116">
        <f t="shared" si="82"/>
        <v>-53.535873788329539</v>
      </c>
      <c r="AC84" s="116">
        <f t="shared" si="80"/>
        <v>-325.60534820241253</v>
      </c>
      <c r="AD84" s="89">
        <f t="shared" si="80"/>
        <v>-31.715920000127717</v>
      </c>
      <c r="AE84" s="354">
        <f t="shared" si="80"/>
        <v>-17.070560551345125</v>
      </c>
      <c r="AF84" s="368"/>
      <c r="AG84" s="368"/>
      <c r="AH84" s="368"/>
      <c r="AI84" s="368"/>
      <c r="AJ84" s="369"/>
      <c r="AK84" s="344"/>
      <c r="AL84" s="344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44"/>
      <c r="BC84" s="368"/>
      <c r="BD84" s="344"/>
      <c r="BE84" s="344"/>
      <c r="BF84" s="343"/>
    </row>
    <row r="85" spans="1:61" ht="11.85" customHeight="1" x14ac:dyDescent="0.45">
      <c r="A85" s="99" t="s">
        <v>14</v>
      </c>
      <c r="B85" s="40">
        <f t="shared" ref="B85:P85" si="83">+B25-B55</f>
        <v>-22235.599999999991</v>
      </c>
      <c r="C85" s="40">
        <f t="shared" si="83"/>
        <v>-27340.900000000009</v>
      </c>
      <c r="D85" s="40">
        <f t="shared" si="83"/>
        <v>-17979.900000000009</v>
      </c>
      <c r="E85" s="40">
        <f t="shared" si="83"/>
        <v>-33265.100000000006</v>
      </c>
      <c r="F85" s="40">
        <f t="shared" si="83"/>
        <v>-24352.899999999994</v>
      </c>
      <c r="G85" s="40">
        <f t="shared" si="83"/>
        <v>32565.860000000015</v>
      </c>
      <c r="H85" s="40">
        <f t="shared" si="83"/>
        <v>40607.789999999994</v>
      </c>
      <c r="I85" s="40">
        <f t="shared" si="83"/>
        <v>21017.369999999995</v>
      </c>
      <c r="J85" s="40">
        <f t="shared" si="83"/>
        <v>20520.550000000017</v>
      </c>
      <c r="K85" s="40">
        <f t="shared" si="83"/>
        <v>14980.200000000012</v>
      </c>
      <c r="L85" s="40">
        <f t="shared" si="83"/>
        <v>13849.5</v>
      </c>
      <c r="M85" s="40">
        <f t="shared" si="83"/>
        <v>22449.549999999988</v>
      </c>
      <c r="N85" s="40">
        <f t="shared" si="83"/>
        <v>187.07000000000698</v>
      </c>
      <c r="O85" s="40">
        <f t="shared" si="83"/>
        <v>-865.28000000002794</v>
      </c>
      <c r="P85" s="40">
        <f t="shared" si="83"/>
        <v>30964.229999999981</v>
      </c>
      <c r="Q85" s="40">
        <f>+Q25-Q55</f>
        <v>67440.829999999958</v>
      </c>
      <c r="R85" s="40">
        <f>+R25-R55</f>
        <v>-47825.659999999974</v>
      </c>
      <c r="S85" s="40">
        <f>+S25-S55</f>
        <v>28404.674082999991</v>
      </c>
      <c r="T85" s="40">
        <f>+T25-T55</f>
        <v>5542.5999999999767</v>
      </c>
      <c r="U85" s="40">
        <f>+U25-U55</f>
        <v>-522511.74</v>
      </c>
      <c r="V85" s="40" t="s">
        <v>84</v>
      </c>
      <c r="W85" s="113"/>
      <c r="X85" s="114">
        <f t="shared" si="82"/>
        <v>22.960028063106108</v>
      </c>
      <c r="Y85" s="114">
        <f t="shared" si="82"/>
        <v>-34.238082872180499</v>
      </c>
      <c r="Z85" s="114">
        <f t="shared" si="82"/>
        <v>85.012708635754322</v>
      </c>
      <c r="AA85" s="114">
        <f t="shared" si="82"/>
        <v>-26.791442081941764</v>
      </c>
      <c r="AB85" s="128">
        <f t="shared" si="82"/>
        <v>-233.72477199840685</v>
      </c>
      <c r="AC85" s="114">
        <f t="shared" si="80"/>
        <v>24.694357833633052</v>
      </c>
      <c r="AD85" s="88">
        <f t="shared" si="80"/>
        <v>-48.243009530929903</v>
      </c>
      <c r="AE85" s="353">
        <f t="shared" si="80"/>
        <v>-2.3638542786275307</v>
      </c>
      <c r="AF85" s="364"/>
      <c r="AG85" s="364"/>
      <c r="AH85" s="364"/>
      <c r="AI85" s="364"/>
      <c r="AJ85" s="364"/>
      <c r="AK85" s="378"/>
      <c r="AL85" s="94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94"/>
      <c r="BC85" s="364"/>
      <c r="BD85" s="94"/>
      <c r="BE85" s="379"/>
      <c r="BF85" s="376"/>
    </row>
    <row r="86" spans="1:61" ht="11.85" hidden="1" customHeight="1" x14ac:dyDescent="0.45">
      <c r="A86" s="112" t="s">
        <v>43</v>
      </c>
      <c r="B86" s="84">
        <f t="shared" ref="B86:U86" si="84">+B75+B81+B83+B85</f>
        <v>-197118.8</v>
      </c>
      <c r="C86" s="84">
        <f t="shared" si="84"/>
        <v>-213774.2</v>
      </c>
      <c r="D86" s="84">
        <f t="shared" si="84"/>
        <v>-208872.09999999998</v>
      </c>
      <c r="E86" s="84">
        <f t="shared" si="84"/>
        <v>-325497.79999999993</v>
      </c>
      <c r="F86" s="84">
        <f t="shared" si="84"/>
        <v>-400723.79999999993</v>
      </c>
      <c r="G86" s="84">
        <f t="shared" si="84"/>
        <v>-142311.59</v>
      </c>
      <c r="H86" s="84">
        <f t="shared" si="84"/>
        <v>435140.66999999987</v>
      </c>
      <c r="I86" s="84">
        <f t="shared" si="84"/>
        <v>290420.51740500005</v>
      </c>
      <c r="J86" s="84">
        <f t="shared" si="84"/>
        <v>243935.06999999998</v>
      </c>
      <c r="K86" s="84">
        <f t="shared" si="84"/>
        <v>108859.73999999999</v>
      </c>
      <c r="L86" s="84">
        <f t="shared" si="84"/>
        <v>130105.65999999995</v>
      </c>
      <c r="M86" s="84">
        <f t="shared" si="84"/>
        <v>192203.74000000008</v>
      </c>
      <c r="N86" s="84">
        <f t="shared" si="84"/>
        <v>36483.240000000049</v>
      </c>
      <c r="O86" s="84">
        <f t="shared" si="84"/>
        <v>-306520.88999999996</v>
      </c>
      <c r="P86" s="84">
        <f t="shared" si="84"/>
        <v>-5216.1300000000047</v>
      </c>
      <c r="Q86" s="84">
        <f t="shared" si="84"/>
        <v>384062.09000000008</v>
      </c>
      <c r="R86" s="84">
        <f t="shared" si="84"/>
        <v>-119134.7699999999</v>
      </c>
      <c r="S86" s="84">
        <f t="shared" si="84"/>
        <v>591613.88578800019</v>
      </c>
      <c r="T86" s="84">
        <f t="shared" si="84"/>
        <v>287094.3214409998</v>
      </c>
      <c r="U86" s="84">
        <f t="shared" si="84"/>
        <v>-1753696.2076690001</v>
      </c>
      <c r="V86" s="325" t="s">
        <v>84</v>
      </c>
      <c r="W86" s="115"/>
      <c r="X86" s="116">
        <f t="shared" si="82"/>
        <v>8.4494223787888512</v>
      </c>
      <c r="Y86" s="116">
        <f t="shared" si="82"/>
        <v>-2.29312049817052</v>
      </c>
      <c r="Z86" s="116">
        <f t="shared" si="82"/>
        <v>55.835939792820575</v>
      </c>
      <c r="AA86" s="116">
        <f t="shared" si="82"/>
        <v>23.111062501804923</v>
      </c>
      <c r="AB86" s="116">
        <f t="shared" si="82"/>
        <v>-64.486364423575537</v>
      </c>
      <c r="AC86" s="116">
        <f t="shared" si="80"/>
        <v>-405.76615017792983</v>
      </c>
      <c r="AD86" s="89">
        <f t="shared" si="80"/>
        <v>-33.258245568036628</v>
      </c>
      <c r="AE86" s="354">
        <f t="shared" si="80"/>
        <v>-16.006254592603298</v>
      </c>
      <c r="AF86" s="368"/>
      <c r="AG86" s="368"/>
      <c r="AH86" s="368"/>
      <c r="AI86" s="368"/>
      <c r="AJ86" s="369"/>
      <c r="AK86" s="344"/>
      <c r="AL86" s="370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44"/>
      <c r="BC86" s="368"/>
      <c r="BD86" s="344"/>
      <c r="BE86" s="344"/>
      <c r="BF86" s="343"/>
    </row>
    <row r="87" spans="1:61" ht="11.85" customHeight="1" x14ac:dyDescent="0.45">
      <c r="A87" s="99" t="s">
        <v>15</v>
      </c>
      <c r="B87" s="40">
        <f t="shared" ref="B87:U87" si="85">+B27-B57</f>
        <v>-11482.5</v>
      </c>
      <c r="C87" s="40">
        <f t="shared" si="85"/>
        <v>-16028.600000000006</v>
      </c>
      <c r="D87" s="40">
        <f t="shared" si="85"/>
        <v>-22786.700000000012</v>
      </c>
      <c r="E87" s="40">
        <f t="shared" si="85"/>
        <v>-31783.300000000017</v>
      </c>
      <c r="F87" s="40">
        <f t="shared" si="85"/>
        <v>-21062.100000000006</v>
      </c>
      <c r="G87" s="40">
        <f t="shared" si="85"/>
        <v>24730.420000000013</v>
      </c>
      <c r="H87" s="40">
        <f t="shared" si="85"/>
        <v>38882.380000000005</v>
      </c>
      <c r="I87" s="40">
        <f t="shared" si="85"/>
        <v>16437.570000000007</v>
      </c>
      <c r="J87" s="40">
        <f t="shared" si="85"/>
        <v>29996.53</v>
      </c>
      <c r="K87" s="40">
        <f t="shared" si="85"/>
        <v>26882.539999999979</v>
      </c>
      <c r="L87" s="40">
        <f t="shared" si="85"/>
        <v>18944.700000000012</v>
      </c>
      <c r="M87" s="40">
        <f t="shared" si="85"/>
        <v>-5349.4899999999907</v>
      </c>
      <c r="N87" s="40">
        <f t="shared" si="85"/>
        <v>36139.739999999991</v>
      </c>
      <c r="O87" s="40">
        <f t="shared" si="85"/>
        <v>-8812.6999999999534</v>
      </c>
      <c r="P87" s="40">
        <f t="shared" si="85"/>
        <v>-334.1600000000326</v>
      </c>
      <c r="Q87" s="40">
        <f t="shared" si="85"/>
        <v>47870.729999999981</v>
      </c>
      <c r="R87" s="40">
        <f t="shared" si="85"/>
        <v>8023.429999999993</v>
      </c>
      <c r="S87" s="40">
        <f t="shared" si="85"/>
        <v>1001.0498960000114</v>
      </c>
      <c r="T87" s="40">
        <f t="shared" si="85"/>
        <v>32616.479999999981</v>
      </c>
      <c r="U87" s="40">
        <f t="shared" si="85"/>
        <v>-610070.56000000006</v>
      </c>
      <c r="V87" s="40" t="s">
        <v>84</v>
      </c>
      <c r="W87" s="113"/>
      <c r="X87" s="114">
        <f t="shared" si="82"/>
        <v>39.591552362290486</v>
      </c>
      <c r="Y87" s="114">
        <f t="shared" si="82"/>
        <v>42.16275906816567</v>
      </c>
      <c r="Z87" s="114">
        <f t="shared" si="82"/>
        <v>39.48180298156381</v>
      </c>
      <c r="AA87" s="114">
        <f t="shared" si="82"/>
        <v>-33.732180107163209</v>
      </c>
      <c r="AB87" s="128">
        <f t="shared" si="82"/>
        <v>-217.41668684509142</v>
      </c>
      <c r="AC87" s="114">
        <f t="shared" si="80"/>
        <v>57.224907623889877</v>
      </c>
      <c r="AD87" s="88">
        <f t="shared" si="80"/>
        <v>-57.724887211122343</v>
      </c>
      <c r="AE87" s="353">
        <f t="shared" si="80"/>
        <v>82.487618303678616</v>
      </c>
      <c r="AF87" s="364"/>
      <c r="AG87" s="364"/>
      <c r="AH87" s="364"/>
      <c r="AI87" s="364"/>
      <c r="AJ87" s="364"/>
      <c r="AK87" s="364"/>
      <c r="AL87" s="378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94"/>
      <c r="BC87" s="364"/>
      <c r="BD87" s="94"/>
      <c r="BE87" s="94"/>
      <c r="BF87" s="94"/>
    </row>
    <row r="88" spans="1:61" ht="11.85" customHeight="1" x14ac:dyDescent="0.45">
      <c r="A88" s="101" t="s">
        <v>33</v>
      </c>
      <c r="B88" s="44">
        <f t="shared" ref="B88:T88" si="86">+B83+B85+B87</f>
        <v>-50471.999999999985</v>
      </c>
      <c r="C88" s="44">
        <f t="shared" si="86"/>
        <v>-51947.300000000017</v>
      </c>
      <c r="D88" s="44">
        <f t="shared" si="86"/>
        <v>-56833.000000000015</v>
      </c>
      <c r="E88" s="44">
        <f t="shared" si="86"/>
        <v>-97148.6</v>
      </c>
      <c r="F88" s="44">
        <f t="shared" si="86"/>
        <v>-79158.7</v>
      </c>
      <c r="G88" s="44">
        <f t="shared" si="86"/>
        <v>75691.130000000034</v>
      </c>
      <c r="H88" s="44">
        <f t="shared" si="86"/>
        <v>116703.87999999999</v>
      </c>
      <c r="I88" s="44">
        <f t="shared" si="86"/>
        <v>78635.960000000021</v>
      </c>
      <c r="J88" s="44">
        <f t="shared" si="86"/>
        <v>61974.320000000007</v>
      </c>
      <c r="K88" s="44">
        <f t="shared" si="86"/>
        <v>56750.989999999991</v>
      </c>
      <c r="L88" s="44">
        <f t="shared" si="86"/>
        <v>53331.49000000002</v>
      </c>
      <c r="M88" s="44">
        <f t="shared" si="86"/>
        <v>32399.489999999991</v>
      </c>
      <c r="N88" s="44">
        <f t="shared" si="86"/>
        <v>59293.530000000028</v>
      </c>
      <c r="O88" s="44">
        <f t="shared" si="86"/>
        <v>-19886.5</v>
      </c>
      <c r="P88" s="44">
        <f t="shared" si="86"/>
        <v>50991.859999999986</v>
      </c>
      <c r="Q88" s="44">
        <f t="shared" si="86"/>
        <v>172629.70999999996</v>
      </c>
      <c r="R88" s="44">
        <f t="shared" si="86"/>
        <v>-64076.259999999951</v>
      </c>
      <c r="S88" s="44">
        <f t="shared" si="86"/>
        <v>83486.888193999999</v>
      </c>
      <c r="T88" s="44">
        <f t="shared" si="86"/>
        <v>98115.839999999909</v>
      </c>
      <c r="U88" s="44">
        <f>+U83+U85+U87</f>
        <v>-1686715.1800000002</v>
      </c>
      <c r="V88" s="44" t="s">
        <v>84</v>
      </c>
      <c r="W88" s="115"/>
      <c r="X88" s="116">
        <f t="shared" si="82"/>
        <v>2.9230068156602229</v>
      </c>
      <c r="Y88" s="116">
        <f t="shared" si="82"/>
        <v>9.4051086389475458</v>
      </c>
      <c r="Z88" s="116">
        <f t="shared" si="82"/>
        <v>70.936955641968538</v>
      </c>
      <c r="AA88" s="116">
        <f t="shared" si="82"/>
        <v>-18.517919970025311</v>
      </c>
      <c r="AB88" s="129">
        <f t="shared" si="82"/>
        <v>-195.61947075937329</v>
      </c>
      <c r="AC88" s="116">
        <f t="shared" si="80"/>
        <v>54.184354230145516</v>
      </c>
      <c r="AD88" s="89">
        <f t="shared" si="80"/>
        <v>-32.619241108350451</v>
      </c>
      <c r="AE88" s="354">
        <f t="shared" si="80"/>
        <v>-21.188321475314865</v>
      </c>
      <c r="AF88" s="368"/>
      <c r="AG88" s="368"/>
      <c r="AH88" s="368"/>
      <c r="AI88" s="368"/>
      <c r="AJ88" s="368"/>
      <c r="AK88" s="368"/>
      <c r="AL88" s="344"/>
      <c r="AM88" s="3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3"/>
      <c r="AZ88" s="3"/>
      <c r="BA88" s="3"/>
      <c r="BB88" s="344"/>
      <c r="BC88" s="368"/>
      <c r="BD88" s="344"/>
      <c r="BE88" s="344"/>
      <c r="BF88" s="343"/>
    </row>
    <row r="89" spans="1:61" ht="11.85" customHeight="1" x14ac:dyDescent="0.45">
      <c r="A89" s="101" t="s">
        <v>35</v>
      </c>
      <c r="B89" s="44">
        <f t="shared" ref="B89:T89" si="87">+B88+B81</f>
        <v>-106099.59999999999</v>
      </c>
      <c r="C89" s="44">
        <f t="shared" si="87"/>
        <v>-87750.8</v>
      </c>
      <c r="D89" s="44">
        <f t="shared" si="87"/>
        <v>-109619.40000000002</v>
      </c>
      <c r="E89" s="44">
        <f t="shared" si="87"/>
        <v>-182657.40000000002</v>
      </c>
      <c r="F89" s="44">
        <f t="shared" si="87"/>
        <v>-182777.09999999998</v>
      </c>
      <c r="G89" s="44">
        <f t="shared" si="87"/>
        <v>56162.170000000042</v>
      </c>
      <c r="H89" s="44">
        <f t="shared" si="87"/>
        <v>245025.69999999995</v>
      </c>
      <c r="I89" s="44">
        <f t="shared" si="87"/>
        <v>174249.39740500003</v>
      </c>
      <c r="J89" s="44">
        <f t="shared" si="87"/>
        <v>137443.72</v>
      </c>
      <c r="K89" s="44">
        <f t="shared" si="87"/>
        <v>95823.349999999948</v>
      </c>
      <c r="L89" s="44">
        <f t="shared" si="87"/>
        <v>84364.709999999963</v>
      </c>
      <c r="M89" s="81">
        <f t="shared" si="87"/>
        <v>67117.340000000026</v>
      </c>
      <c r="N89" s="81">
        <f t="shared" si="87"/>
        <v>67571.669999999984</v>
      </c>
      <c r="O89" s="81">
        <f t="shared" si="87"/>
        <v>2699.6600000000908</v>
      </c>
      <c r="P89" s="81">
        <f t="shared" si="87"/>
        <v>99483.959999999963</v>
      </c>
      <c r="Q89" s="81">
        <f t="shared" si="87"/>
        <v>281862.88999999996</v>
      </c>
      <c r="R89" s="81">
        <f t="shared" si="87"/>
        <v>-99060.149999999849</v>
      </c>
      <c r="S89" s="81">
        <f t="shared" si="87"/>
        <v>233147.19684400008</v>
      </c>
      <c r="T89" s="81">
        <f t="shared" si="87"/>
        <v>167076.16999999981</v>
      </c>
      <c r="U89" s="81">
        <f>+U88+U81</f>
        <v>-2334153.9035960003</v>
      </c>
      <c r="V89" s="81" t="s">
        <v>84</v>
      </c>
      <c r="W89" s="115"/>
      <c r="X89" s="116">
        <f t="shared" si="82"/>
        <v>-17.293938902691419</v>
      </c>
      <c r="Y89" s="116">
        <f t="shared" si="82"/>
        <v>24.921254279163296</v>
      </c>
      <c r="Z89" s="116">
        <f t="shared" si="82"/>
        <v>66.628717179623308</v>
      </c>
      <c r="AA89" s="116">
        <f t="shared" si="82"/>
        <v>6.5532521540290212E-2</v>
      </c>
      <c r="AB89" s="129">
        <f t="shared" si="82"/>
        <v>-130.72713704287904</v>
      </c>
      <c r="AC89" s="116">
        <f>((H89/G89)-1)*100</f>
        <v>336.28246558136868</v>
      </c>
      <c r="AD89" s="89">
        <f t="shared" si="80"/>
        <v>-28.885256768983801</v>
      </c>
      <c r="AE89" s="354">
        <f t="shared" si="80"/>
        <v>-21.122413020146201</v>
      </c>
      <c r="AF89" s="368"/>
      <c r="AG89" s="368"/>
      <c r="AH89" s="368"/>
      <c r="AI89" s="368"/>
      <c r="AJ89" s="368"/>
      <c r="AK89" s="369"/>
      <c r="AL89" s="344"/>
      <c r="AM89" s="3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3"/>
      <c r="AZ89" s="3"/>
      <c r="BA89" s="3"/>
      <c r="BB89" s="344"/>
      <c r="BC89" s="368"/>
      <c r="BD89" s="344"/>
      <c r="BE89" s="344"/>
      <c r="BF89" s="343"/>
    </row>
    <row r="90" spans="1:61" ht="11.45" customHeight="1" x14ac:dyDescent="0.45">
      <c r="A90" s="102" t="s">
        <v>16</v>
      </c>
      <c r="B90" s="76">
        <f t="shared" ref="B90:U90" si="88">+B75+B81+B88</f>
        <v>-208601.3</v>
      </c>
      <c r="C90" s="76">
        <f t="shared" si="88"/>
        <v>-229802.80000000002</v>
      </c>
      <c r="D90" s="76">
        <f t="shared" si="88"/>
        <v>-231658.8</v>
      </c>
      <c r="E90" s="76">
        <f t="shared" si="88"/>
        <v>-357281.1</v>
      </c>
      <c r="F90" s="76">
        <f t="shared" si="88"/>
        <v>-421785.89999999997</v>
      </c>
      <c r="G90" s="76">
        <f t="shared" si="88"/>
        <v>-117581.16999999998</v>
      </c>
      <c r="H90" s="76">
        <f t="shared" si="88"/>
        <v>474023.04999999993</v>
      </c>
      <c r="I90" s="76">
        <f t="shared" si="88"/>
        <v>306858.087405</v>
      </c>
      <c r="J90" s="76">
        <f t="shared" si="88"/>
        <v>273931.59999999998</v>
      </c>
      <c r="K90" s="76">
        <f t="shared" si="88"/>
        <v>135742.27999999997</v>
      </c>
      <c r="L90" s="76">
        <f t="shared" si="88"/>
        <v>149050.35999999996</v>
      </c>
      <c r="M90" s="76">
        <f t="shared" si="88"/>
        <v>186854.25000000009</v>
      </c>
      <c r="N90" s="76">
        <f t="shared" si="88"/>
        <v>72622.98000000004</v>
      </c>
      <c r="O90" s="76">
        <f t="shared" si="88"/>
        <v>-315333.58999999991</v>
      </c>
      <c r="P90" s="76">
        <f t="shared" si="88"/>
        <v>-5550.2900000000373</v>
      </c>
      <c r="Q90" s="76">
        <f t="shared" si="88"/>
        <v>431932.82000000007</v>
      </c>
      <c r="R90" s="76">
        <f t="shared" si="88"/>
        <v>-111111.33999999991</v>
      </c>
      <c r="S90" s="76">
        <f t="shared" si="88"/>
        <v>592614.93568400014</v>
      </c>
      <c r="T90" s="76">
        <f t="shared" si="88"/>
        <v>319710.80144099978</v>
      </c>
      <c r="U90" s="76">
        <f t="shared" si="88"/>
        <v>-2363766.7676690002</v>
      </c>
      <c r="V90" s="76" t="s">
        <v>84</v>
      </c>
      <c r="W90" s="118"/>
      <c r="X90" s="119">
        <f t="shared" si="82"/>
        <v>10.163647110540563</v>
      </c>
      <c r="Y90" s="119">
        <f t="shared" si="82"/>
        <v>0.80764899296263959</v>
      </c>
      <c r="Z90" s="119">
        <f t="shared" si="82"/>
        <v>54.227294624680788</v>
      </c>
      <c r="AA90" s="119">
        <f t="shared" si="82"/>
        <v>18.05435552006529</v>
      </c>
      <c r="AB90" s="119">
        <f t="shared" si="82"/>
        <v>-72.123020233725214</v>
      </c>
      <c r="AC90" s="119">
        <f>((H90/G90)-1)*100</f>
        <v>-503.14537608360251</v>
      </c>
      <c r="AD90" s="120">
        <f t="shared" si="80"/>
        <v>-35.265154847427773</v>
      </c>
      <c r="AE90" s="356">
        <f t="shared" si="80"/>
        <v>-10.730200296641589</v>
      </c>
      <c r="AF90" s="368"/>
      <c r="AG90" s="368"/>
      <c r="AH90" s="368"/>
      <c r="AI90" s="368"/>
      <c r="AJ90" s="368"/>
      <c r="AK90" s="368"/>
      <c r="AL90" s="370"/>
      <c r="AM90" s="3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4"/>
      <c r="AZ90" s="94"/>
      <c r="BA90" s="3"/>
      <c r="BB90" s="344"/>
      <c r="BC90" s="368"/>
      <c r="BD90" s="344"/>
      <c r="BE90" s="344"/>
      <c r="BF90" s="343"/>
    </row>
    <row r="91" spans="1:61" ht="11.85" customHeight="1" x14ac:dyDescent="0.45">
      <c r="A91" s="428" t="s">
        <v>19</v>
      </c>
      <c r="B91" s="428"/>
      <c r="C91" s="428"/>
      <c r="D91" s="428"/>
      <c r="E91" s="428"/>
      <c r="F91" s="428"/>
      <c r="G91" s="428"/>
      <c r="H91" s="428"/>
      <c r="I91" s="428"/>
      <c r="J91" s="428"/>
      <c r="K91" s="428"/>
      <c r="L91" s="428"/>
      <c r="M91" s="428"/>
      <c r="N91" s="428"/>
      <c r="O91" s="428"/>
      <c r="P91" s="428"/>
      <c r="Q91" s="428"/>
      <c r="R91" s="428"/>
      <c r="S91" s="428"/>
      <c r="T91" s="428"/>
      <c r="U91" s="428"/>
      <c r="V91" s="428"/>
      <c r="W91" s="16"/>
      <c r="X91" s="17"/>
      <c r="Y91" s="17"/>
      <c r="Z91" s="16"/>
      <c r="AA91" s="26"/>
      <c r="AB91" s="25"/>
      <c r="AC91" s="18"/>
      <c r="AD91" s="25"/>
      <c r="AE91" s="7"/>
      <c r="AF91" s="72"/>
      <c r="AG91" s="428" t="s">
        <v>0</v>
      </c>
      <c r="AH91" s="428"/>
      <c r="AI91" s="428"/>
      <c r="AJ91" s="428"/>
      <c r="AK91" s="428"/>
      <c r="AL91" s="428"/>
      <c r="AM91" s="428"/>
      <c r="AN91" s="428"/>
      <c r="AO91" s="428"/>
      <c r="AP91" s="428"/>
      <c r="AQ91" s="428"/>
      <c r="AR91" s="428"/>
      <c r="AS91" s="428"/>
      <c r="AT91" s="428"/>
      <c r="AU91" s="428"/>
      <c r="AV91" s="428"/>
      <c r="AW91" s="428"/>
      <c r="AX91" s="428"/>
      <c r="AY91" s="428"/>
      <c r="AZ91" s="428"/>
      <c r="BA91" s="428"/>
      <c r="BB91" s="428"/>
      <c r="BC91" s="428"/>
      <c r="BD91" s="428"/>
      <c r="BE91" s="428"/>
      <c r="BF91" s="428"/>
    </row>
    <row r="92" spans="1:61" ht="11.85" customHeight="1" x14ac:dyDescent="0.5">
      <c r="A92" s="3"/>
      <c r="B92" s="1"/>
      <c r="E92" s="4"/>
      <c r="G92" s="5"/>
      <c r="H92" s="5"/>
      <c r="I92" s="5"/>
      <c r="J92" s="5"/>
      <c r="K92" s="20"/>
      <c r="L92" s="20"/>
      <c r="M92" s="20"/>
      <c r="O92" s="20"/>
      <c r="P92" s="20"/>
      <c r="S92" s="20"/>
      <c r="U92" s="20"/>
      <c r="V92" s="20" t="s">
        <v>23</v>
      </c>
      <c r="W92" s="20"/>
      <c r="X92" s="12"/>
      <c r="Y92" s="12"/>
      <c r="Z92" s="12"/>
      <c r="AA92" s="13"/>
      <c r="AB92" s="12"/>
      <c r="AC92" s="14"/>
      <c r="AD92" s="14"/>
      <c r="AE92" s="14"/>
      <c r="AF92" s="14"/>
      <c r="AG92" s="20"/>
      <c r="AH92" s="20"/>
      <c r="AI92" s="20"/>
      <c r="AK92" s="20"/>
      <c r="AL92" s="20"/>
      <c r="AM92" s="20"/>
      <c r="AS92" s="5"/>
      <c r="AT92" s="5"/>
      <c r="AU92" s="5"/>
      <c r="AV92" s="5"/>
      <c r="AW92" s="20"/>
      <c r="AX92" s="20"/>
      <c r="AY92" s="20"/>
      <c r="AZ92" s="20"/>
      <c r="BA92" s="20" t="s">
        <v>3</v>
      </c>
      <c r="BB92" s="20"/>
      <c r="BC92" s="20"/>
      <c r="BE92" s="20"/>
      <c r="BF92" s="20" t="s">
        <v>3</v>
      </c>
    </row>
    <row r="93" spans="1:61" ht="11.85" customHeight="1" x14ac:dyDescent="0.45">
      <c r="A93" s="98"/>
      <c r="B93" s="92">
        <v>2535</v>
      </c>
      <c r="C93" s="30">
        <v>2536</v>
      </c>
      <c r="D93" s="30">
        <v>2537</v>
      </c>
      <c r="E93" s="30">
        <v>2538</v>
      </c>
      <c r="F93" s="30">
        <v>2539</v>
      </c>
      <c r="G93" s="30">
        <v>2540</v>
      </c>
      <c r="H93" s="30">
        <v>2541</v>
      </c>
      <c r="I93" s="30">
        <v>2542</v>
      </c>
      <c r="J93" s="30">
        <v>2543</v>
      </c>
      <c r="K93" s="30">
        <v>2544</v>
      </c>
      <c r="L93" s="30">
        <v>2545</v>
      </c>
      <c r="M93" s="92">
        <v>2546</v>
      </c>
      <c r="N93" s="92">
        <v>2547</v>
      </c>
      <c r="O93" s="92">
        <v>2548</v>
      </c>
      <c r="P93" s="92">
        <v>2549</v>
      </c>
      <c r="Q93" s="92">
        <v>2550</v>
      </c>
      <c r="R93" s="132">
        <v>2551</v>
      </c>
      <c r="S93" s="92">
        <v>2552</v>
      </c>
      <c r="T93" s="132">
        <v>2553</v>
      </c>
      <c r="U93" s="132">
        <v>2554</v>
      </c>
      <c r="V93" s="132">
        <v>2555</v>
      </c>
      <c r="W93" s="24"/>
      <c r="X93" s="23">
        <v>2536</v>
      </c>
      <c r="Y93" s="23">
        <v>2537</v>
      </c>
      <c r="Z93" s="23">
        <v>2538</v>
      </c>
      <c r="AA93" s="23">
        <v>2539</v>
      </c>
      <c r="AB93" s="23">
        <v>2540</v>
      </c>
      <c r="AC93" s="23">
        <v>2541</v>
      </c>
      <c r="AD93" s="30">
        <v>2542</v>
      </c>
      <c r="AE93" s="30">
        <v>2543</v>
      </c>
      <c r="AF93" s="30">
        <v>2544</v>
      </c>
      <c r="AG93" s="30">
        <v>2545</v>
      </c>
      <c r="AH93" s="92">
        <v>2546</v>
      </c>
      <c r="AI93" s="92">
        <v>2547</v>
      </c>
      <c r="AJ93" s="92">
        <v>2548</v>
      </c>
      <c r="AK93" s="92">
        <v>2549</v>
      </c>
      <c r="AL93" s="92">
        <v>2550</v>
      </c>
      <c r="AM93" s="133"/>
      <c r="AN93" s="22">
        <v>2536</v>
      </c>
      <c r="AO93" s="22">
        <v>2537</v>
      </c>
      <c r="AP93" s="22">
        <v>2538</v>
      </c>
      <c r="AQ93" s="22">
        <v>2539</v>
      </c>
      <c r="AR93" s="22">
        <v>2540</v>
      </c>
      <c r="AS93" s="22">
        <v>2541</v>
      </c>
      <c r="AT93" s="22">
        <v>2542</v>
      </c>
      <c r="AU93" s="22">
        <v>2543</v>
      </c>
      <c r="AV93" s="22">
        <v>2544</v>
      </c>
      <c r="AW93" s="22">
        <v>2545</v>
      </c>
      <c r="AX93" s="22">
        <v>2546</v>
      </c>
      <c r="AY93" s="134">
        <v>2547</v>
      </c>
      <c r="AZ93" s="92">
        <v>2548</v>
      </c>
      <c r="BA93" s="92">
        <v>2549</v>
      </c>
      <c r="BB93" s="132">
        <v>2551</v>
      </c>
      <c r="BC93" s="132">
        <v>2552</v>
      </c>
      <c r="BD93" s="132">
        <v>2553</v>
      </c>
      <c r="BE93" s="132">
        <v>2554</v>
      </c>
      <c r="BF93" s="132">
        <v>2555</v>
      </c>
    </row>
    <row r="94" spans="1:61" ht="11.85" customHeight="1" x14ac:dyDescent="0.45">
      <c r="A94" s="99" t="s">
        <v>4</v>
      </c>
      <c r="B94" s="40">
        <v>2631.1839491458081</v>
      </c>
      <c r="C94" s="40">
        <v>2423.3031496062995</v>
      </c>
      <c r="D94" s="40">
        <v>3035.1555730602599</v>
      </c>
      <c r="E94" s="40">
        <v>3995.511590727418</v>
      </c>
      <c r="F94" s="40">
        <v>4525.6122856003194</v>
      </c>
      <c r="G94" s="40">
        <v>4666.4399999999996</v>
      </c>
      <c r="H94" s="40">
        <v>4283.82</v>
      </c>
      <c r="I94" s="39">
        <v>4056.8</v>
      </c>
      <c r="J94" s="39">
        <v>5302.87</v>
      </c>
      <c r="K94" s="39">
        <v>5187.21</v>
      </c>
      <c r="L94" s="39">
        <v>4856.8100000000004</v>
      </c>
      <c r="M94" s="40">
        <v>6112.42</v>
      </c>
      <c r="N94" s="40">
        <v>7103.58</v>
      </c>
      <c r="O94" s="40">
        <v>7855</v>
      </c>
      <c r="P94" s="40">
        <v>8905.81</v>
      </c>
      <c r="Q94" s="40">
        <v>10483.11</v>
      </c>
      <c r="R94" s="130">
        <v>14268.97</v>
      </c>
      <c r="S94" s="40">
        <v>10489.097485</v>
      </c>
      <c r="T94" s="39">
        <v>13698.84</v>
      </c>
      <c r="U94" s="39">
        <v>16158.23</v>
      </c>
      <c r="V94" s="39">
        <v>15736.7</v>
      </c>
      <c r="W94" s="41"/>
      <c r="X94" s="42">
        <f t="shared" ref="X94:AL113" si="89">((C94/B94)-1)*100</f>
        <v>-7.9006562656706469</v>
      </c>
      <c r="Y94" s="42">
        <f t="shared" si="89"/>
        <v>25.248695094271014</v>
      </c>
      <c r="Z94" s="42">
        <f t="shared" si="89"/>
        <v>31.641080483359161</v>
      </c>
      <c r="AA94" s="42">
        <f t="shared" si="89"/>
        <v>13.267404757456646</v>
      </c>
      <c r="AB94" s="42">
        <f t="shared" si="89"/>
        <v>3.111793620672465</v>
      </c>
      <c r="AC94" s="42">
        <f t="shared" si="89"/>
        <v>-8.1993982564867451</v>
      </c>
      <c r="AD94" s="43">
        <f t="shared" si="89"/>
        <v>-5.2994757015934262</v>
      </c>
      <c r="AE94" s="43">
        <f t="shared" si="89"/>
        <v>30.715588641293621</v>
      </c>
      <c r="AF94" s="43">
        <f t="shared" si="89"/>
        <v>-2.1810830738826281</v>
      </c>
      <c r="AG94" s="43">
        <f>((L94/K94)-1)*100</f>
        <v>-6.3695127052885825</v>
      </c>
      <c r="AH94" s="43">
        <f>((M94/L94)-1)*100</f>
        <v>25.852565778772487</v>
      </c>
      <c r="AI94" s="43">
        <f>((N94/M94)-1)*100</f>
        <v>16.215508751034768</v>
      </c>
      <c r="AJ94" s="43">
        <f>((O94/N94)-1)*100</f>
        <v>10.578046562437526</v>
      </c>
      <c r="AK94" s="43">
        <f t="shared" ref="AK94:AL109" si="90">((P94/O94)-1)*100</f>
        <v>13.377593889242512</v>
      </c>
      <c r="AL94" s="43">
        <f t="shared" si="90"/>
        <v>17.710910068820262</v>
      </c>
      <c r="AN94" s="43">
        <f t="shared" ref="AN94:AZ95" si="91">+(C94/C$120)*100</f>
        <v>6.4924818347473527</v>
      </c>
      <c r="AO94" s="43">
        <f t="shared" si="91"/>
        <v>6.6809453457533499</v>
      </c>
      <c r="AP94" s="43">
        <f t="shared" si="91"/>
        <v>7.0436143736948429</v>
      </c>
      <c r="AQ94" s="43">
        <f t="shared" si="91"/>
        <v>8.0899102391887414</v>
      </c>
      <c r="AR94" s="43">
        <f t="shared" si="91"/>
        <v>7.9994994355793301</v>
      </c>
      <c r="AS94" s="43">
        <f t="shared" si="91"/>
        <v>7.861652591013371</v>
      </c>
      <c r="AT94" s="43">
        <f t="shared" si="91"/>
        <v>6.9390362696693408</v>
      </c>
      <c r="AU94" s="43">
        <f t="shared" si="91"/>
        <v>7.6164134789837554</v>
      </c>
      <c r="AV94" s="43">
        <f t="shared" si="91"/>
        <v>7.9578903960420497</v>
      </c>
      <c r="AW94" s="43">
        <f t="shared" si="91"/>
        <v>7.1259841710983904</v>
      </c>
      <c r="AX94" s="43">
        <f t="shared" si="91"/>
        <v>7.6367066466766627</v>
      </c>
      <c r="AY94" s="43">
        <f t="shared" si="91"/>
        <v>7.3610061631346815</v>
      </c>
      <c r="AZ94" s="43">
        <f t="shared" si="91"/>
        <v>7.0805531683289527</v>
      </c>
      <c r="BA94" s="96"/>
      <c r="BB94" s="43">
        <f t="shared" ref="BB94:BF120" si="92">((R94/Q94)-1)*100</f>
        <v>36.113901313636873</v>
      </c>
      <c r="BC94" s="43">
        <f t="shared" si="92"/>
        <v>-26.490156717688794</v>
      </c>
      <c r="BD94" s="142">
        <f t="shared" si="92"/>
        <v>30.600750155960622</v>
      </c>
      <c r="BE94" s="142">
        <f t="shared" si="92"/>
        <v>17.953271955873639</v>
      </c>
      <c r="BF94" s="142">
        <f t="shared" si="92"/>
        <v>-2.6087634598591536</v>
      </c>
      <c r="BH94" s="340">
        <f t="shared" ref="BH94:BH117" si="93">+U94</f>
        <v>16158.23</v>
      </c>
      <c r="BI94" s="341">
        <f>+BH94/BH$120</f>
        <v>0.10521886064533967</v>
      </c>
    </row>
    <row r="95" spans="1:61" ht="11.85" customHeight="1" x14ac:dyDescent="0.45">
      <c r="A95" s="99" t="s">
        <v>5</v>
      </c>
      <c r="B95" s="40">
        <v>2294.6893549663632</v>
      </c>
      <c r="C95" s="40">
        <v>2777.7760252365929</v>
      </c>
      <c r="D95" s="40">
        <v>2967.7256602286161</v>
      </c>
      <c r="E95" s="40">
        <v>3995.1121794871792</v>
      </c>
      <c r="F95" s="40">
        <v>4677.6475247524759</v>
      </c>
      <c r="G95" s="40">
        <v>4353.1099999999997</v>
      </c>
      <c r="H95" s="40">
        <v>4488.3999999999996</v>
      </c>
      <c r="I95" s="40">
        <v>4238.6400000000003</v>
      </c>
      <c r="J95" s="40">
        <v>5406.06</v>
      </c>
      <c r="K95" s="40">
        <v>5261.08</v>
      </c>
      <c r="L95" s="40">
        <v>4863.3500000000004</v>
      </c>
      <c r="M95" s="40">
        <v>6064.28</v>
      </c>
      <c r="N95" s="40">
        <v>7341.36</v>
      </c>
      <c r="O95" s="40">
        <v>7770.21</v>
      </c>
      <c r="P95" s="40">
        <v>9484.2999999999993</v>
      </c>
      <c r="Q95" s="40">
        <v>11158.79</v>
      </c>
      <c r="R95" s="130">
        <v>13234.69</v>
      </c>
      <c r="S95" s="40">
        <v>11696.369457000001</v>
      </c>
      <c r="T95" s="40">
        <v>14403.01</v>
      </c>
      <c r="U95" s="130">
        <v>18356.240000000002</v>
      </c>
      <c r="V95" s="130">
        <v>19038.84</v>
      </c>
      <c r="W95" s="41"/>
      <c r="X95" s="42">
        <f t="shared" si="89"/>
        <v>21.052377709631685</v>
      </c>
      <c r="Y95" s="42">
        <f t="shared" si="89"/>
        <v>6.8381911740290402</v>
      </c>
      <c r="Z95" s="42">
        <f t="shared" si="89"/>
        <v>34.618648651621633</v>
      </c>
      <c r="AA95" s="42">
        <f t="shared" si="89"/>
        <v>17.084259830543935</v>
      </c>
      <c r="AB95" s="42">
        <f t="shared" si="89"/>
        <v>-6.9380500141393071</v>
      </c>
      <c r="AC95" s="42">
        <f t="shared" si="89"/>
        <v>3.1078929776642505</v>
      </c>
      <c r="AD95" s="43">
        <f t="shared" si="89"/>
        <v>-5.564566437928864</v>
      </c>
      <c r="AE95" s="43">
        <f t="shared" si="89"/>
        <v>27.542324896664972</v>
      </c>
      <c r="AF95" s="43">
        <f t="shared" si="89"/>
        <v>-2.6818052333862474</v>
      </c>
      <c r="AG95" s="43">
        <f t="shared" si="89"/>
        <v>-7.5598546306081538</v>
      </c>
      <c r="AH95" s="43">
        <f t="shared" si="89"/>
        <v>24.693472606331014</v>
      </c>
      <c r="AI95" s="43">
        <f t="shared" si="89"/>
        <v>21.059054001464304</v>
      </c>
      <c r="AJ95" s="43">
        <f t="shared" si="89"/>
        <v>5.8415606917519458</v>
      </c>
      <c r="AK95" s="43">
        <f t="shared" si="90"/>
        <v>22.059764150518447</v>
      </c>
      <c r="AL95" s="43">
        <f t="shared" si="90"/>
        <v>17.655388378689008</v>
      </c>
      <c r="AN95" s="43">
        <f t="shared" si="91"/>
        <v>7.4421808875935618</v>
      </c>
      <c r="AO95" s="43">
        <f t="shared" si="91"/>
        <v>6.5325194903225192</v>
      </c>
      <c r="AP95" s="43">
        <f t="shared" si="91"/>
        <v>7.0429102589178285</v>
      </c>
      <c r="AQ95" s="43">
        <f t="shared" si="91"/>
        <v>8.3616859372192653</v>
      </c>
      <c r="AR95" s="43">
        <f t="shared" si="91"/>
        <v>7.4623698125369096</v>
      </c>
      <c r="AS95" s="43">
        <f t="shared" si="91"/>
        <v>8.2370971444888941</v>
      </c>
      <c r="AT95" s="43">
        <f t="shared" si="91"/>
        <v>7.250068205006718</v>
      </c>
      <c r="AU95" s="43">
        <f t="shared" si="91"/>
        <v>7.7646233553141837</v>
      </c>
      <c r="AV95" s="43">
        <f t="shared" si="91"/>
        <v>8.0712170906535317</v>
      </c>
      <c r="AW95" s="43">
        <f t="shared" si="91"/>
        <v>7.1355797567768473</v>
      </c>
      <c r="AX95" s="43">
        <f t="shared" si="91"/>
        <v>7.5765617191404289</v>
      </c>
      <c r="AY95" s="43">
        <f t="shared" si="91"/>
        <v>7.6074030567390549</v>
      </c>
      <c r="AZ95" s="43">
        <f t="shared" si="91"/>
        <v>7.0041228560256279</v>
      </c>
      <c r="BA95" s="96"/>
      <c r="BB95" s="43">
        <f t="shared" si="92"/>
        <v>18.603271501659236</v>
      </c>
      <c r="BC95" s="43">
        <f t="shared" si="92"/>
        <v>-11.623396868381498</v>
      </c>
      <c r="BD95" s="43">
        <f t="shared" si="92"/>
        <v>23.140860528992093</v>
      </c>
      <c r="BE95" s="43">
        <f t="shared" si="92"/>
        <v>27.447248873672937</v>
      </c>
      <c r="BF95" s="43">
        <f t="shared" si="92"/>
        <v>3.7186264725237672</v>
      </c>
      <c r="BH95" s="340">
        <f t="shared" si="93"/>
        <v>18356.240000000002</v>
      </c>
      <c r="BI95" s="341">
        <f>+BH95/BH$120</f>
        <v>0.11953182115444638</v>
      </c>
    </row>
    <row r="96" spans="1:61" ht="11.85" hidden="1" customHeight="1" x14ac:dyDescent="0.45">
      <c r="A96" s="100" t="s">
        <v>49</v>
      </c>
      <c r="B96" s="44">
        <f t="shared" ref="B96:U96" si="94">+B94+B95</f>
        <v>4925.8733041121714</v>
      </c>
      <c r="C96" s="44">
        <f t="shared" si="94"/>
        <v>5201.0791748428928</v>
      </c>
      <c r="D96" s="44">
        <f t="shared" si="94"/>
        <v>6002.8812332888756</v>
      </c>
      <c r="E96" s="44">
        <f t="shared" si="94"/>
        <v>7990.6237702145972</v>
      </c>
      <c r="F96" s="44">
        <f t="shared" si="94"/>
        <v>9203.2598103527962</v>
      </c>
      <c r="G96" s="44">
        <f t="shared" si="94"/>
        <v>9019.5499999999993</v>
      </c>
      <c r="H96" s="44">
        <f t="shared" si="94"/>
        <v>8772.2199999999993</v>
      </c>
      <c r="I96" s="44">
        <f t="shared" si="94"/>
        <v>8295.44</v>
      </c>
      <c r="J96" s="44">
        <f t="shared" si="94"/>
        <v>10708.93</v>
      </c>
      <c r="K96" s="44">
        <f t="shared" si="94"/>
        <v>10448.290000000001</v>
      </c>
      <c r="L96" s="44">
        <f t="shared" si="94"/>
        <v>9720.16</v>
      </c>
      <c r="M96" s="44">
        <f t="shared" si="94"/>
        <v>12176.7</v>
      </c>
      <c r="N96" s="44">
        <f t="shared" si="94"/>
        <v>14444.939999999999</v>
      </c>
      <c r="O96" s="44">
        <f t="shared" si="94"/>
        <v>15625.21</v>
      </c>
      <c r="P96" s="44">
        <f t="shared" si="94"/>
        <v>18390.11</v>
      </c>
      <c r="Q96" s="44">
        <f t="shared" si="94"/>
        <v>21641.9</v>
      </c>
      <c r="R96" s="44">
        <f t="shared" si="94"/>
        <v>27503.66</v>
      </c>
      <c r="S96" s="44">
        <f t="shared" si="94"/>
        <v>22185.466941999999</v>
      </c>
      <c r="T96" s="44">
        <f t="shared" si="94"/>
        <v>28101.85</v>
      </c>
      <c r="U96" s="44">
        <f t="shared" si="94"/>
        <v>34514.47</v>
      </c>
      <c r="V96" s="44">
        <f>+V94+V95</f>
        <v>34775.54</v>
      </c>
      <c r="W96" s="45"/>
      <c r="X96" s="46">
        <f t="shared" si="89"/>
        <v>5.5869457807811829</v>
      </c>
      <c r="Y96" s="46">
        <f t="shared" si="89"/>
        <v>15.416071001653275</v>
      </c>
      <c r="Z96" s="46">
        <f t="shared" si="89"/>
        <v>33.113141167989959</v>
      </c>
      <c r="AA96" s="46">
        <f t="shared" si="89"/>
        <v>15.175736901271119</v>
      </c>
      <c r="AB96" s="46">
        <f t="shared" si="89"/>
        <v>-1.996138478521936</v>
      </c>
      <c r="AC96" s="46">
        <f t="shared" si="89"/>
        <v>-2.7421545420780458</v>
      </c>
      <c r="AD96" s="47">
        <f t="shared" si="89"/>
        <v>-5.4351122064882018</v>
      </c>
      <c r="AE96" s="47">
        <f t="shared" si="89"/>
        <v>29.09417704184467</v>
      </c>
      <c r="AF96" s="47">
        <f t="shared" si="89"/>
        <v>-2.4338566037876763</v>
      </c>
      <c r="AG96" s="47">
        <f t="shared" si="89"/>
        <v>-6.9688915602457495</v>
      </c>
      <c r="AH96" s="47">
        <f t="shared" si="89"/>
        <v>25.272629257131584</v>
      </c>
      <c r="AI96" s="47">
        <f t="shared" si="89"/>
        <v>18.627707014215655</v>
      </c>
      <c r="AJ96" s="47">
        <f t="shared" si="89"/>
        <v>8.1708196780325935</v>
      </c>
      <c r="AK96" s="47">
        <f t="shared" si="90"/>
        <v>17.695122177557955</v>
      </c>
      <c r="AL96" s="47">
        <f t="shared" si="90"/>
        <v>17.68227596246026</v>
      </c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96"/>
      <c r="BB96" s="47">
        <f t="shared" si="92"/>
        <v>27.085237432942577</v>
      </c>
      <c r="BC96" s="47">
        <f t="shared" si="92"/>
        <v>-19.336310360148435</v>
      </c>
      <c r="BD96" s="47">
        <f t="shared" si="92"/>
        <v>26.66783202475451</v>
      </c>
      <c r="BE96" s="47">
        <f t="shared" si="92"/>
        <v>22.819209411480035</v>
      </c>
      <c r="BF96" s="43">
        <f t="shared" si="92"/>
        <v>0.75640738507645189</v>
      </c>
      <c r="BH96" s="340">
        <f t="shared" si="93"/>
        <v>34514.47</v>
      </c>
      <c r="BI96" s="341">
        <f t="shared" ref="BI96:BI103" si="95">+BH96/BH$120</f>
        <v>0.22475068179978605</v>
      </c>
    </row>
    <row r="97" spans="1:64" ht="11.85" customHeight="1" x14ac:dyDescent="0.45">
      <c r="A97" s="99" t="s">
        <v>6</v>
      </c>
      <c r="B97" s="40">
        <v>2718.1878930817606</v>
      </c>
      <c r="C97" s="40">
        <v>2982.2103598260187</v>
      </c>
      <c r="D97" s="40">
        <v>4116.5293185419969</v>
      </c>
      <c r="E97" s="40">
        <v>5188.913043478261</v>
      </c>
      <c r="F97" s="40">
        <v>4915.7273814268638</v>
      </c>
      <c r="G97" s="40">
        <v>5031.7</v>
      </c>
      <c r="H97" s="40">
        <v>4866.5200000000004</v>
      </c>
      <c r="I97" s="40">
        <v>4777.37</v>
      </c>
      <c r="J97" s="40">
        <v>5839.43</v>
      </c>
      <c r="K97" s="40">
        <v>6066.98</v>
      </c>
      <c r="L97" s="40">
        <v>5688.31</v>
      </c>
      <c r="M97" s="40">
        <v>6612.12</v>
      </c>
      <c r="N97" s="40">
        <v>7947.48</v>
      </c>
      <c r="O97" s="40">
        <v>9607.3799999999992</v>
      </c>
      <c r="P97" s="40">
        <v>11065.93</v>
      </c>
      <c r="Q97" s="40">
        <v>12909.57</v>
      </c>
      <c r="R97" s="130">
        <v>15018.62</v>
      </c>
      <c r="S97" s="40">
        <v>11533.475195000001</v>
      </c>
      <c r="T97" s="40">
        <v>16279.87</v>
      </c>
      <c r="U97" s="40">
        <v>20878.32</v>
      </c>
      <c r="V97" s="40">
        <v>19866.27</v>
      </c>
      <c r="W97" s="41"/>
      <c r="X97" s="42">
        <f t="shared" si="89"/>
        <v>9.7131794095705928</v>
      </c>
      <c r="Y97" s="42">
        <f t="shared" si="89"/>
        <v>38.036181954050832</v>
      </c>
      <c r="Z97" s="42">
        <f t="shared" si="89"/>
        <v>26.050676236069759</v>
      </c>
      <c r="AA97" s="42">
        <f t="shared" si="89"/>
        <v>-5.2647955315950679</v>
      </c>
      <c r="AB97" s="42">
        <f t="shared" si="89"/>
        <v>2.3592158306279698</v>
      </c>
      <c r="AC97" s="42">
        <f t="shared" si="89"/>
        <v>-3.2827871295983302</v>
      </c>
      <c r="AD97" s="43">
        <f t="shared" si="89"/>
        <v>-1.8319045231500186</v>
      </c>
      <c r="AE97" s="43">
        <f t="shared" si="89"/>
        <v>22.231060185834473</v>
      </c>
      <c r="AF97" s="43">
        <f t="shared" si="89"/>
        <v>3.8967844464271151</v>
      </c>
      <c r="AG97" s="43">
        <f t="shared" si="89"/>
        <v>-6.241490824100282</v>
      </c>
      <c r="AH97" s="43">
        <f t="shared" si="89"/>
        <v>16.240500254029744</v>
      </c>
      <c r="AI97" s="43">
        <f t="shared" si="89"/>
        <v>20.195640732473088</v>
      </c>
      <c r="AJ97" s="43">
        <f t="shared" si="89"/>
        <v>20.885865708375473</v>
      </c>
      <c r="AK97" s="43">
        <f t="shared" si="90"/>
        <v>15.181558343689971</v>
      </c>
      <c r="AL97" s="43">
        <f t="shared" si="90"/>
        <v>16.660506618061021</v>
      </c>
      <c r="AN97" s="43">
        <f t="shared" ref="AN97:AZ99" si="96">+(C97/C$120)*100</f>
        <v>7.989898660310585</v>
      </c>
      <c r="AO97" s="43">
        <f t="shared" si="96"/>
        <v>9.0612513030561335</v>
      </c>
      <c r="AP97" s="43">
        <f t="shared" si="96"/>
        <v>9.1474399878394834</v>
      </c>
      <c r="AQ97" s="43">
        <f t="shared" si="96"/>
        <v>8.7872735812123324</v>
      </c>
      <c r="AR97" s="43">
        <f t="shared" si="96"/>
        <v>8.6256506694620558</v>
      </c>
      <c r="AS97" s="43">
        <f t="shared" si="96"/>
        <v>8.9310217439617912</v>
      </c>
      <c r="AT97" s="43">
        <f t="shared" si="96"/>
        <v>8.171549917084949</v>
      </c>
      <c r="AU97" s="43">
        <f t="shared" si="96"/>
        <v>8.3870646200231409</v>
      </c>
      <c r="AV97" s="43">
        <f t="shared" si="96"/>
        <v>9.3075780380935402</v>
      </c>
      <c r="AW97" s="43">
        <f t="shared" si="96"/>
        <v>8.3459733900030439</v>
      </c>
      <c r="AX97" s="43">
        <f t="shared" si="96"/>
        <v>8.2610194902548724</v>
      </c>
      <c r="AY97" s="43">
        <f t="shared" si="96"/>
        <v>8.2354881991037772</v>
      </c>
      <c r="AZ97" s="43">
        <f t="shared" si="96"/>
        <v>8.6601610309790207</v>
      </c>
      <c r="BA97" s="96"/>
      <c r="BB97" s="43">
        <f t="shared" si="92"/>
        <v>16.337104953921799</v>
      </c>
      <c r="BC97" s="43">
        <f t="shared" si="92"/>
        <v>-23.205492948087102</v>
      </c>
      <c r="BD97" s="43">
        <f t="shared" si="92"/>
        <v>41.153205991700226</v>
      </c>
      <c r="BE97" s="43">
        <f t="shared" si="92"/>
        <v>28.246232924464376</v>
      </c>
      <c r="BF97" s="43">
        <f t="shared" si="92"/>
        <v>-4.8473727771199959</v>
      </c>
      <c r="BH97" s="340">
        <f t="shared" si="93"/>
        <v>20878.32</v>
      </c>
      <c r="BI97" s="341">
        <f t="shared" si="95"/>
        <v>0.13595505464328755</v>
      </c>
    </row>
    <row r="98" spans="1:64" ht="11.85" customHeight="1" x14ac:dyDescent="0.45">
      <c r="A98" s="101" t="s">
        <v>31</v>
      </c>
      <c r="B98" s="44">
        <v>7644.0611971939325</v>
      </c>
      <c r="C98" s="44">
        <v>8183.2895346689111</v>
      </c>
      <c r="D98" s="44">
        <v>10119.410551830872</v>
      </c>
      <c r="E98" s="44">
        <v>13179.536813692859</v>
      </c>
      <c r="F98" s="44">
        <v>14118.987191779659</v>
      </c>
      <c r="G98" s="44">
        <v>14051.25</v>
      </c>
      <c r="H98" s="44">
        <v>13638.74</v>
      </c>
      <c r="I98" s="44">
        <v>13072.81</v>
      </c>
      <c r="J98" s="44">
        <v>16548.36</v>
      </c>
      <c r="K98" s="44">
        <f t="shared" ref="K98:V98" si="97">+K94+K95+K97</f>
        <v>16515.27</v>
      </c>
      <c r="L98" s="44">
        <f t="shared" si="97"/>
        <v>15408.470000000001</v>
      </c>
      <c r="M98" s="44">
        <f t="shared" si="97"/>
        <v>18788.82</v>
      </c>
      <c r="N98" s="44">
        <f t="shared" si="97"/>
        <v>22392.42</v>
      </c>
      <c r="O98" s="44">
        <f t="shared" si="97"/>
        <v>25232.589999999997</v>
      </c>
      <c r="P98" s="44">
        <f t="shared" si="97"/>
        <v>29456.04</v>
      </c>
      <c r="Q98" s="44">
        <f t="shared" si="97"/>
        <v>34551.47</v>
      </c>
      <c r="R98" s="44">
        <f t="shared" si="97"/>
        <v>42522.28</v>
      </c>
      <c r="S98" s="44">
        <f t="shared" si="97"/>
        <v>33718.942136999998</v>
      </c>
      <c r="T98" s="44">
        <f t="shared" si="97"/>
        <v>44381.72</v>
      </c>
      <c r="U98" s="44">
        <f t="shared" si="97"/>
        <v>55392.79</v>
      </c>
      <c r="V98" s="44">
        <f t="shared" si="97"/>
        <v>54641.81</v>
      </c>
      <c r="W98" s="45"/>
      <c r="X98" s="46">
        <f t="shared" si="89"/>
        <v>7.0542127223278239</v>
      </c>
      <c r="Y98" s="46">
        <f t="shared" si="89"/>
        <v>23.659446594911348</v>
      </c>
      <c r="Z98" s="46">
        <f t="shared" si="89"/>
        <v>30.240163161562105</v>
      </c>
      <c r="AA98" s="46">
        <f t="shared" si="89"/>
        <v>7.128098592287091</v>
      </c>
      <c r="AB98" s="46">
        <f t="shared" si="89"/>
        <v>-0.47975956674213283</v>
      </c>
      <c r="AC98" s="46">
        <f t="shared" si="89"/>
        <v>-2.9357530468819504</v>
      </c>
      <c r="AD98" s="47">
        <f t="shared" si="89"/>
        <v>-4.1494302259592946</v>
      </c>
      <c r="AE98" s="47">
        <f t="shared" si="89"/>
        <v>26.586097403695153</v>
      </c>
      <c r="AF98" s="47">
        <f t="shared" si="89"/>
        <v>-0.19995939174637378</v>
      </c>
      <c r="AG98" s="47">
        <f t="shared" si="89"/>
        <v>-6.7016766907231906</v>
      </c>
      <c r="AH98" s="47">
        <f t="shared" si="89"/>
        <v>21.938258633076479</v>
      </c>
      <c r="AI98" s="47">
        <f t="shared" si="89"/>
        <v>19.179490782284358</v>
      </c>
      <c r="AJ98" s="47">
        <f t="shared" si="89"/>
        <v>12.683622404367178</v>
      </c>
      <c r="AK98" s="47">
        <f t="shared" si="90"/>
        <v>16.738075639480556</v>
      </c>
      <c r="AL98" s="47">
        <f t="shared" si="90"/>
        <v>17.298421647987983</v>
      </c>
      <c r="AN98" s="43">
        <f t="shared" si="96"/>
        <v>21.9245613826515</v>
      </c>
      <c r="AO98" s="43">
        <f t="shared" si="96"/>
        <v>22.274716139132</v>
      </c>
      <c r="AP98" s="43">
        <f t="shared" si="96"/>
        <v>23.233964620452159</v>
      </c>
      <c r="AQ98" s="43">
        <f t="shared" si="96"/>
        <v>25.238869757620336</v>
      </c>
      <c r="AR98" s="43">
        <f t="shared" si="96"/>
        <v>24.087519917578295</v>
      </c>
      <c r="AS98" s="43">
        <f t="shared" si="96"/>
        <v>25.02977147946406</v>
      </c>
      <c r="AT98" s="43">
        <f t="shared" si="96"/>
        <v>22.360654391761006</v>
      </c>
      <c r="AU98" s="43">
        <f t="shared" si="96"/>
        <v>23.76810145432108</v>
      </c>
      <c r="AV98" s="43">
        <f t="shared" si="96"/>
        <v>25.336685524789122</v>
      </c>
      <c r="AW98" s="43">
        <f t="shared" si="96"/>
        <v>22.607537317878283</v>
      </c>
      <c r="AX98" s="43">
        <f t="shared" si="96"/>
        <v>23.474287856071964</v>
      </c>
      <c r="AY98" s="43">
        <f t="shared" si="96"/>
        <v>23.203897418977512</v>
      </c>
      <c r="AZ98" s="43">
        <f t="shared" si="96"/>
        <v>22.744837055333598</v>
      </c>
      <c r="BA98" s="96"/>
      <c r="BB98" s="47">
        <f>((R98/Q98)-1)*100</f>
        <v>23.069380260810888</v>
      </c>
      <c r="BC98" s="47">
        <f t="shared" si="92"/>
        <v>-20.702882966294379</v>
      </c>
      <c r="BD98" s="47">
        <f t="shared" si="92"/>
        <v>31.622515972408504</v>
      </c>
      <c r="BE98" s="47">
        <f t="shared" si="92"/>
        <v>24.809921742555275</v>
      </c>
      <c r="BF98" s="47">
        <f t="shared" si="92"/>
        <v>-1.3557360082422365</v>
      </c>
      <c r="BH98" s="340" t="s">
        <v>84</v>
      </c>
      <c r="BI98" s="341"/>
    </row>
    <row r="99" spans="1:64" ht="11.85" customHeight="1" x14ac:dyDescent="0.45">
      <c r="A99" s="99" t="s">
        <v>7</v>
      </c>
      <c r="B99" s="40">
        <v>2580.0782778864968</v>
      </c>
      <c r="C99" s="40">
        <v>2731.5506329113923</v>
      </c>
      <c r="D99" s="40">
        <v>3383.5387673956266</v>
      </c>
      <c r="E99" s="40">
        <v>4065.8048780487802</v>
      </c>
      <c r="F99" s="40">
        <v>4268.6754176610975</v>
      </c>
      <c r="G99" s="40">
        <v>4367.45</v>
      </c>
      <c r="H99" s="40">
        <v>4336.22</v>
      </c>
      <c r="I99" s="40">
        <v>4538.9799999999996</v>
      </c>
      <c r="J99" s="40">
        <v>5248.8</v>
      </c>
      <c r="K99" s="40">
        <v>4893.8599999999997</v>
      </c>
      <c r="L99" s="40">
        <v>4911.82</v>
      </c>
      <c r="M99" s="40">
        <v>5963.49</v>
      </c>
      <c r="N99" s="40">
        <v>7245.77</v>
      </c>
      <c r="O99" s="40">
        <v>8260.67</v>
      </c>
      <c r="P99" s="40">
        <v>9173.4699999999993</v>
      </c>
      <c r="Q99" s="40">
        <v>10849.84</v>
      </c>
      <c r="R99" s="130">
        <v>14106.7</v>
      </c>
      <c r="S99" s="40">
        <v>10425.14928</v>
      </c>
      <c r="T99" s="40">
        <v>14052.89</v>
      </c>
      <c r="U99" s="40">
        <v>17256.509999999998</v>
      </c>
      <c r="V99" s="40">
        <v>16919.68</v>
      </c>
      <c r="W99" s="41"/>
      <c r="X99" s="42">
        <f t="shared" si="89"/>
        <v>5.8708433896422774</v>
      </c>
      <c r="Y99" s="42">
        <f t="shared" si="89"/>
        <v>23.868791836720238</v>
      </c>
      <c r="Z99" s="42">
        <f t="shared" si="89"/>
        <v>20.164276444165186</v>
      </c>
      <c r="AA99" s="42">
        <f t="shared" si="89"/>
        <v>4.9896772151465596</v>
      </c>
      <c r="AB99" s="42">
        <f t="shared" si="89"/>
        <v>2.3139398683309276</v>
      </c>
      <c r="AC99" s="42">
        <f t="shared" si="89"/>
        <v>-0.71506256511235655</v>
      </c>
      <c r="AD99" s="43">
        <f t="shared" si="89"/>
        <v>4.6759620129974699</v>
      </c>
      <c r="AE99" s="43">
        <f t="shared" si="89"/>
        <v>15.638315216193966</v>
      </c>
      <c r="AF99" s="43">
        <f t="shared" si="89"/>
        <v>-6.762307575064785</v>
      </c>
      <c r="AG99" s="43">
        <f t="shared" si="89"/>
        <v>0.36699047377735106</v>
      </c>
      <c r="AH99" s="43">
        <f t="shared" si="89"/>
        <v>21.411004474919682</v>
      </c>
      <c r="AI99" s="43">
        <f t="shared" si="89"/>
        <v>21.502174062503677</v>
      </c>
      <c r="AJ99" s="43">
        <f t="shared" si="89"/>
        <v>14.006792928839861</v>
      </c>
      <c r="AK99" s="43">
        <f t="shared" si="90"/>
        <v>11.049951154083137</v>
      </c>
      <c r="AL99" s="43">
        <f t="shared" si="90"/>
        <v>18.274110015076083</v>
      </c>
      <c r="AN99" s="43">
        <f t="shared" si="96"/>
        <v>7.318334426194709</v>
      </c>
      <c r="AO99" s="43">
        <f t="shared" si="96"/>
        <v>7.4478019449314843</v>
      </c>
      <c r="AP99" s="43">
        <f t="shared" si="96"/>
        <v>7.167533125451202</v>
      </c>
      <c r="AQ99" s="43">
        <f t="shared" si="96"/>
        <v>7.6306141113740997</v>
      </c>
      <c r="AR99" s="43">
        <f t="shared" si="96"/>
        <v>7.4869523255245847</v>
      </c>
      <c r="AS99" s="43">
        <f t="shared" si="96"/>
        <v>7.957816901317984</v>
      </c>
      <c r="AT99" s="43">
        <f t="shared" si="96"/>
        <v>7.7637908813113148</v>
      </c>
      <c r="AU99" s="43">
        <f t="shared" si="96"/>
        <v>7.5387537443855761</v>
      </c>
      <c r="AV99" s="43">
        <f t="shared" si="96"/>
        <v>7.5078513292452671</v>
      </c>
      <c r="AW99" s="43">
        <f t="shared" si="96"/>
        <v>7.2066956647026528</v>
      </c>
      <c r="AX99" s="43">
        <f t="shared" si="96"/>
        <v>7.4506371814092951</v>
      </c>
      <c r="AY99" s="43">
        <f t="shared" si="96"/>
        <v>7.5083489770870999</v>
      </c>
      <c r="AZ99" s="43">
        <f t="shared" si="96"/>
        <v>7.4462270071317533</v>
      </c>
      <c r="BA99" s="96"/>
      <c r="BB99" s="43">
        <f t="shared" si="92"/>
        <v>30.017585512781753</v>
      </c>
      <c r="BC99" s="43">
        <f t="shared" si="92"/>
        <v>-26.097887670397757</v>
      </c>
      <c r="BD99" s="43">
        <f t="shared" si="92"/>
        <v>34.797973847334674</v>
      </c>
      <c r="BE99" s="43">
        <f t="shared" si="92"/>
        <v>22.796876656687704</v>
      </c>
      <c r="BF99" s="43">
        <f t="shared" si="92"/>
        <v>-1.9519010506759416</v>
      </c>
      <c r="BH99" s="340">
        <f t="shared" si="93"/>
        <v>17256.509999999998</v>
      </c>
      <c r="BI99" s="341">
        <f t="shared" si="95"/>
        <v>0.11237061985841953</v>
      </c>
      <c r="BJ99" s="342"/>
      <c r="BK99" s="342"/>
    </row>
    <row r="100" spans="1:64" ht="11.85" hidden="1" customHeight="1" x14ac:dyDescent="0.45">
      <c r="A100" s="106" t="s">
        <v>50</v>
      </c>
      <c r="B100" s="84">
        <f t="shared" ref="B100:Q100" si="98">+B98+B99</f>
        <v>10224.139475080428</v>
      </c>
      <c r="C100" s="84">
        <f t="shared" si="98"/>
        <v>10914.840167580303</v>
      </c>
      <c r="D100" s="84">
        <f t="shared" si="98"/>
        <v>13502.949319226498</v>
      </c>
      <c r="E100" s="84">
        <f t="shared" si="98"/>
        <v>17245.34169174164</v>
      </c>
      <c r="F100" s="84">
        <f t="shared" si="98"/>
        <v>18387.662609440755</v>
      </c>
      <c r="G100" s="84">
        <f t="shared" si="98"/>
        <v>18418.7</v>
      </c>
      <c r="H100" s="84">
        <f t="shared" si="98"/>
        <v>17974.96</v>
      </c>
      <c r="I100" s="84">
        <f t="shared" si="98"/>
        <v>17611.79</v>
      </c>
      <c r="J100" s="84">
        <f t="shared" si="98"/>
        <v>21797.16</v>
      </c>
      <c r="K100" s="84">
        <f t="shared" si="98"/>
        <v>21409.13</v>
      </c>
      <c r="L100" s="84">
        <f t="shared" si="98"/>
        <v>20320.29</v>
      </c>
      <c r="M100" s="84">
        <f t="shared" si="98"/>
        <v>24752.309999999998</v>
      </c>
      <c r="N100" s="84">
        <f t="shared" si="98"/>
        <v>29638.19</v>
      </c>
      <c r="O100" s="84">
        <f t="shared" si="98"/>
        <v>33493.259999999995</v>
      </c>
      <c r="P100" s="84">
        <f t="shared" si="98"/>
        <v>38629.51</v>
      </c>
      <c r="Q100" s="84">
        <f t="shared" si="98"/>
        <v>45401.31</v>
      </c>
      <c r="R100" s="84">
        <f>+R98+R99</f>
        <v>56628.979999999996</v>
      </c>
      <c r="S100" s="84">
        <f>+S98+S99</f>
        <v>44144.091416999996</v>
      </c>
      <c r="T100" s="84">
        <f>+T98+T99</f>
        <v>58434.61</v>
      </c>
      <c r="U100" s="84">
        <f>+U98+U99</f>
        <v>72649.3</v>
      </c>
      <c r="V100" s="84">
        <f>+V98+V99</f>
        <v>71561.489999999991</v>
      </c>
      <c r="W100" s="45"/>
      <c r="X100" s="46">
        <f t="shared" si="89"/>
        <v>6.7555875404804233</v>
      </c>
      <c r="Y100" s="46">
        <f t="shared" si="89"/>
        <v>23.711837387536839</v>
      </c>
      <c r="Z100" s="46">
        <f t="shared" si="89"/>
        <v>27.71537005760991</v>
      </c>
      <c r="AA100" s="46">
        <f t="shared" si="89"/>
        <v>6.6239390214352323</v>
      </c>
      <c r="AB100" s="46">
        <f t="shared" si="89"/>
        <v>0.16879464899095531</v>
      </c>
      <c r="AC100" s="46">
        <f t="shared" si="89"/>
        <v>-2.4091819726690944</v>
      </c>
      <c r="AD100" s="47">
        <f t="shared" si="89"/>
        <v>-2.0204217422458703</v>
      </c>
      <c r="AE100" s="47">
        <f t="shared" si="89"/>
        <v>23.764591787660414</v>
      </c>
      <c r="AF100" s="47">
        <f t="shared" si="89"/>
        <v>-1.7801860425853633</v>
      </c>
      <c r="AG100" s="47">
        <f t="shared" si="89"/>
        <v>-5.0858675714519963</v>
      </c>
      <c r="AH100" s="47">
        <f t="shared" si="89"/>
        <v>21.810810770909249</v>
      </c>
      <c r="AI100" s="47">
        <f t="shared" si="89"/>
        <v>19.739086978144684</v>
      </c>
      <c r="AJ100" s="47">
        <f t="shared" si="89"/>
        <v>13.00710333525763</v>
      </c>
      <c r="AK100" s="47">
        <f t="shared" si="90"/>
        <v>15.335174897874992</v>
      </c>
      <c r="AL100" s="47">
        <f t="shared" si="90"/>
        <v>17.530121402005872</v>
      </c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96"/>
      <c r="BB100" s="47">
        <f t="shared" si="92"/>
        <v>24.729837090603766</v>
      </c>
      <c r="BC100" s="47">
        <f t="shared" si="92"/>
        <v>-22.04681875428447</v>
      </c>
      <c r="BD100" s="47">
        <f t="shared" si="92"/>
        <v>32.372437905691484</v>
      </c>
      <c r="BE100" s="47">
        <f t="shared" si="92"/>
        <v>24.325806230246094</v>
      </c>
      <c r="BF100" s="47">
        <f t="shared" si="92"/>
        <v>-1.4973440900325374</v>
      </c>
      <c r="BH100" s="340">
        <f t="shared" si="93"/>
        <v>72649.3</v>
      </c>
      <c r="BI100" s="341">
        <f t="shared" si="95"/>
        <v>0.47307635630149314</v>
      </c>
    </row>
    <row r="101" spans="1:64" ht="11.85" customHeight="1" x14ac:dyDescent="0.45">
      <c r="A101" s="99" t="s">
        <v>8</v>
      </c>
      <c r="B101" s="40">
        <v>2391.0419114766942</v>
      </c>
      <c r="C101" s="40">
        <v>2831.4496216646753</v>
      </c>
      <c r="D101" s="40">
        <v>3608.2238152130626</v>
      </c>
      <c r="E101" s="40">
        <v>4880.4173486088375</v>
      </c>
      <c r="F101" s="40">
        <v>4984.1461477362991</v>
      </c>
      <c r="G101" s="40">
        <v>4907.5</v>
      </c>
      <c r="H101" s="40">
        <v>4320.21</v>
      </c>
      <c r="I101" s="40">
        <v>4674.41</v>
      </c>
      <c r="J101" s="40">
        <v>5303.15</v>
      </c>
      <c r="K101" s="40">
        <v>5751.45</v>
      </c>
      <c r="L101" s="40">
        <v>5935.49</v>
      </c>
      <c r="M101" s="40">
        <v>6748.71</v>
      </c>
      <c r="N101" s="40">
        <v>7966.29</v>
      </c>
      <c r="O101" s="40">
        <v>9150.1</v>
      </c>
      <c r="P101" s="40">
        <v>10795.88</v>
      </c>
      <c r="Q101" s="40">
        <v>12753.7</v>
      </c>
      <c r="R101" s="130">
        <v>15881.12</v>
      </c>
      <c r="S101" s="40">
        <v>11648.171917</v>
      </c>
      <c r="T101" s="40">
        <v>16554.64</v>
      </c>
      <c r="U101" s="40">
        <v>18998.689999999999</v>
      </c>
      <c r="V101" s="40">
        <v>20932.490000000002</v>
      </c>
      <c r="W101" s="45"/>
      <c r="X101" s="46">
        <f t="shared" si="89"/>
        <v>18.419071120170692</v>
      </c>
      <c r="Y101" s="46">
        <f t="shared" si="89"/>
        <v>27.433798843000545</v>
      </c>
      <c r="Z101" s="46">
        <f t="shared" si="89"/>
        <v>35.258165749916294</v>
      </c>
      <c r="AA101" s="46">
        <f t="shared" si="89"/>
        <v>2.1254083763354581</v>
      </c>
      <c r="AB101" s="46">
        <f t="shared" si="89"/>
        <v>-1.537798962237702</v>
      </c>
      <c r="AC101" s="46">
        <f t="shared" si="89"/>
        <v>-11.967193071828831</v>
      </c>
      <c r="AD101" s="47">
        <f t="shared" si="89"/>
        <v>8.1986755273470546</v>
      </c>
      <c r="AE101" s="47">
        <f t="shared" si="89"/>
        <v>13.450681476378822</v>
      </c>
      <c r="AF101" s="47">
        <f t="shared" si="89"/>
        <v>8.4534663360455564</v>
      </c>
      <c r="AG101" s="47">
        <f t="shared" si="89"/>
        <v>3.1998887237131513</v>
      </c>
      <c r="AH101" s="43">
        <f t="shared" si="89"/>
        <v>13.700974982688873</v>
      </c>
      <c r="AI101" s="43">
        <f t="shared" si="89"/>
        <v>18.04167018585774</v>
      </c>
      <c r="AJ101" s="43">
        <f t="shared" si="89"/>
        <v>14.860242346186237</v>
      </c>
      <c r="AK101" s="43">
        <f t="shared" si="90"/>
        <v>17.986470093223005</v>
      </c>
      <c r="AL101" s="43">
        <f t="shared" si="90"/>
        <v>18.134881084265487</v>
      </c>
      <c r="AN101" s="43">
        <f t="shared" ref="AN101:AZ101" si="99">+(C101/C$120)*100</f>
        <v>7.5859824791820918</v>
      </c>
      <c r="AO101" s="43">
        <f t="shared" si="99"/>
        <v>7.942375777587694</v>
      </c>
      <c r="AP101" s="43">
        <f t="shared" si="99"/>
        <v>8.6035985644663011</v>
      </c>
      <c r="AQ101" s="43">
        <f t="shared" si="99"/>
        <v>8.9095778448542937</v>
      </c>
      <c r="AR101" s="43">
        <f t="shared" si="99"/>
        <v>8.412739364506038</v>
      </c>
      <c r="AS101" s="43">
        <f t="shared" si="99"/>
        <v>7.9284354011657534</v>
      </c>
      <c r="AT101" s="43">
        <f t="shared" si="99"/>
        <v>7.9954398859458351</v>
      </c>
      <c r="AU101" s="43">
        <f t="shared" si="99"/>
        <v>7.616815637772131</v>
      </c>
      <c r="AV101" s="43">
        <f t="shared" si="99"/>
        <v>8.8235118143117486</v>
      </c>
      <c r="AW101" s="43">
        <f t="shared" si="99"/>
        <v>8.7086395777707555</v>
      </c>
      <c r="AX101" s="43">
        <f t="shared" si="99"/>
        <v>8.431671664167915</v>
      </c>
      <c r="AY101" s="43">
        <f t="shared" si="99"/>
        <v>8.2549798534426557</v>
      </c>
      <c r="AZ101" s="43">
        <f t="shared" si="99"/>
        <v>8.2479655691313489</v>
      </c>
      <c r="BA101" s="96"/>
      <c r="BB101" s="43">
        <f t="shared" si="92"/>
        <v>24.521668221770931</v>
      </c>
      <c r="BC101" s="43">
        <f t="shared" si="92"/>
        <v>-26.653964474797753</v>
      </c>
      <c r="BD101" s="43">
        <f t="shared" si="92"/>
        <v>42.122215554178275</v>
      </c>
      <c r="BE101" s="43">
        <f t="shared" si="92"/>
        <v>14.763534573992555</v>
      </c>
      <c r="BF101" s="43">
        <f t="shared" si="92"/>
        <v>10.178596524286698</v>
      </c>
      <c r="BH101" s="340">
        <f t="shared" si="93"/>
        <v>18998.689999999999</v>
      </c>
      <c r="BI101" s="341">
        <f t="shared" si="95"/>
        <v>0.12371531507807527</v>
      </c>
      <c r="BJ101" s="343"/>
      <c r="BK101" s="344"/>
    </row>
    <row r="102" spans="1:64" ht="11.85" hidden="1" customHeight="1" x14ac:dyDescent="0.45">
      <c r="A102" s="106" t="s">
        <v>51</v>
      </c>
      <c r="B102" s="84">
        <f t="shared" ref="B102:Q102" si="100">+B98+B99+B101</f>
        <v>12615.181386557122</v>
      </c>
      <c r="C102" s="84">
        <f t="shared" si="100"/>
        <v>13746.289789244978</v>
      </c>
      <c r="D102" s="84">
        <f t="shared" si="100"/>
        <v>17111.173134439559</v>
      </c>
      <c r="E102" s="84">
        <f t="shared" si="100"/>
        <v>22125.759040350476</v>
      </c>
      <c r="F102" s="84">
        <f t="shared" si="100"/>
        <v>23371.808757177052</v>
      </c>
      <c r="G102" s="84">
        <f t="shared" si="100"/>
        <v>23326.2</v>
      </c>
      <c r="H102" s="84">
        <f t="shared" si="100"/>
        <v>22295.17</v>
      </c>
      <c r="I102" s="84">
        <f t="shared" si="100"/>
        <v>22286.2</v>
      </c>
      <c r="J102" s="84">
        <f t="shared" si="100"/>
        <v>27100.309999999998</v>
      </c>
      <c r="K102" s="84">
        <f t="shared" si="100"/>
        <v>27160.58</v>
      </c>
      <c r="L102" s="84">
        <f t="shared" si="100"/>
        <v>26255.78</v>
      </c>
      <c r="M102" s="84">
        <f t="shared" si="100"/>
        <v>31501.019999999997</v>
      </c>
      <c r="N102" s="84">
        <f t="shared" si="100"/>
        <v>37604.479999999996</v>
      </c>
      <c r="O102" s="84">
        <f t="shared" si="100"/>
        <v>42643.359999999993</v>
      </c>
      <c r="P102" s="84">
        <f t="shared" si="100"/>
        <v>49425.39</v>
      </c>
      <c r="Q102" s="84">
        <f t="shared" si="100"/>
        <v>58155.009999999995</v>
      </c>
      <c r="R102" s="84">
        <f>+R98+R99+R101</f>
        <v>72510.099999999991</v>
      </c>
      <c r="S102" s="84">
        <f>+S98+S99+S101</f>
        <v>55792.263333999996</v>
      </c>
      <c r="T102" s="84">
        <f>+T98+T99+T101</f>
        <v>74989.25</v>
      </c>
      <c r="U102" s="84">
        <f>+U98+U99+U101</f>
        <v>91647.99</v>
      </c>
      <c r="V102" s="84">
        <f>+V98+V99+V101</f>
        <v>92493.98</v>
      </c>
      <c r="W102" s="45"/>
      <c r="X102" s="46">
        <f t="shared" si="89"/>
        <v>8.9662476347203146</v>
      </c>
      <c r="Y102" s="46">
        <f t="shared" si="89"/>
        <v>24.478483989383438</v>
      </c>
      <c r="Z102" s="46">
        <f t="shared" si="89"/>
        <v>29.305915301728149</v>
      </c>
      <c r="AA102" s="46">
        <f t="shared" si="89"/>
        <v>5.6316699217150878</v>
      </c>
      <c r="AB102" s="46">
        <f t="shared" si="89"/>
        <v>-0.19514431959848366</v>
      </c>
      <c r="AC102" s="46">
        <f t="shared" si="89"/>
        <v>-4.4200512728177044</v>
      </c>
      <c r="AD102" s="47">
        <f t="shared" si="89"/>
        <v>-4.0232929374373061E-2</v>
      </c>
      <c r="AE102" s="47">
        <f t="shared" si="89"/>
        <v>21.601304843355962</v>
      </c>
      <c r="AF102" s="47">
        <f t="shared" si="89"/>
        <v>0.22239597997220084</v>
      </c>
      <c r="AG102" s="47">
        <f t="shared" si="89"/>
        <v>-3.3312985216074287</v>
      </c>
      <c r="AH102" s="47">
        <f t="shared" si="89"/>
        <v>19.977467818514615</v>
      </c>
      <c r="AI102" s="47">
        <f t="shared" si="89"/>
        <v>19.375436096989883</v>
      </c>
      <c r="AJ102" s="47">
        <f t="shared" si="89"/>
        <v>13.399680038123108</v>
      </c>
      <c r="AK102" s="47">
        <f t="shared" si="90"/>
        <v>15.904070410962001</v>
      </c>
      <c r="AL102" s="47">
        <f t="shared" si="90"/>
        <v>17.662217738696651</v>
      </c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96"/>
      <c r="BB102" s="47">
        <f t="shared" si="92"/>
        <v>24.684184561226964</v>
      </c>
      <c r="BC102" s="47">
        <f t="shared" si="92"/>
        <v>-23.055873134914997</v>
      </c>
      <c r="BD102" s="47">
        <f t="shared" si="92"/>
        <v>34.40797257332504</v>
      </c>
      <c r="BE102" s="47">
        <f t="shared" si="92"/>
        <v>22.214837460035941</v>
      </c>
      <c r="BF102" s="43">
        <f t="shared" si="92"/>
        <v>0.92308625644708098</v>
      </c>
      <c r="BH102" s="340">
        <f t="shared" si="93"/>
        <v>91647.99</v>
      </c>
      <c r="BI102" s="341">
        <f t="shared" si="95"/>
        <v>0.59679167137956846</v>
      </c>
    </row>
    <row r="103" spans="1:64" ht="11.85" customHeight="1" x14ac:dyDescent="0.45">
      <c r="A103" s="99" t="s">
        <v>9</v>
      </c>
      <c r="B103" s="40">
        <v>2894.7617172115006</v>
      </c>
      <c r="C103" s="40">
        <v>3088.9796731765646</v>
      </c>
      <c r="D103" s="40">
        <v>3848.2755874153722</v>
      </c>
      <c r="E103" s="40">
        <v>5025.3657539844708</v>
      </c>
      <c r="F103" s="40">
        <v>4412.6049089469516</v>
      </c>
      <c r="G103" s="40">
        <v>4763.72</v>
      </c>
      <c r="H103" s="40">
        <v>4622.34</v>
      </c>
      <c r="I103" s="40">
        <v>4810.3999999999996</v>
      </c>
      <c r="J103" s="40">
        <v>5574.4</v>
      </c>
      <c r="K103" s="40">
        <v>5559.22</v>
      </c>
      <c r="L103" s="40">
        <v>5834.09</v>
      </c>
      <c r="M103" s="40">
        <v>6587.95</v>
      </c>
      <c r="N103" s="40">
        <v>8291.48</v>
      </c>
      <c r="O103" s="40">
        <v>9284.93</v>
      </c>
      <c r="P103" s="40">
        <v>10916.68</v>
      </c>
      <c r="Q103" s="40">
        <v>12791.49</v>
      </c>
      <c r="R103" s="130">
        <v>16651</v>
      </c>
      <c r="S103" s="40">
        <v>12330.989761000001</v>
      </c>
      <c r="T103" s="40">
        <v>18038.25</v>
      </c>
      <c r="U103" s="40">
        <v>20237.810000000001</v>
      </c>
      <c r="V103" s="345">
        <v>19770.650000000001</v>
      </c>
      <c r="W103" s="41"/>
      <c r="X103" s="42">
        <f t="shared" si="89"/>
        <v>6.7092899153078589</v>
      </c>
      <c r="Y103" s="42">
        <f t="shared" si="89"/>
        <v>24.580799959035748</v>
      </c>
      <c r="Z103" s="42">
        <f t="shared" si="89"/>
        <v>30.587470669159387</v>
      </c>
      <c r="AA103" s="42">
        <f t="shared" si="89"/>
        <v>-12.193358156103928</v>
      </c>
      <c r="AB103" s="42">
        <f t="shared" si="89"/>
        <v>7.9570933337161254</v>
      </c>
      <c r="AC103" s="42">
        <f t="shared" si="89"/>
        <v>-2.9678486560922979</v>
      </c>
      <c r="AD103" s="43">
        <f t="shared" si="89"/>
        <v>4.0685021006676259</v>
      </c>
      <c r="AE103" s="43">
        <f t="shared" si="89"/>
        <v>15.882255113919852</v>
      </c>
      <c r="AF103" s="43">
        <f t="shared" si="89"/>
        <v>-0.2723163030998732</v>
      </c>
      <c r="AG103" s="43">
        <f t="shared" si="89"/>
        <v>4.9443986746342095</v>
      </c>
      <c r="AH103" s="43">
        <f t="shared" si="89"/>
        <v>12.921638164649485</v>
      </c>
      <c r="AI103" s="43">
        <f t="shared" si="89"/>
        <v>25.858271541222976</v>
      </c>
      <c r="AJ103" s="43">
        <f t="shared" si="89"/>
        <v>11.981576268651683</v>
      </c>
      <c r="AK103" s="43">
        <f t="shared" si="90"/>
        <v>17.574176649689342</v>
      </c>
      <c r="AL103" s="43">
        <f t="shared" si="90"/>
        <v>17.173811085421576</v>
      </c>
      <c r="AN103" s="43">
        <f t="shared" ref="AN103:AZ106" si="101">+(C103/C$120)*100</f>
        <v>8.2759535963384963</v>
      </c>
      <c r="AO103" s="43">
        <f t="shared" si="101"/>
        <v>8.4707746459916056</v>
      </c>
      <c r="AP103" s="43">
        <f t="shared" si="101"/>
        <v>8.8591254596747522</v>
      </c>
      <c r="AQ103" s="43">
        <f t="shared" si="101"/>
        <v>7.887900107565045</v>
      </c>
      <c r="AR103" s="43">
        <f t="shared" si="101"/>
        <v>8.1662628151777295</v>
      </c>
      <c r="AS103" s="43">
        <f t="shared" si="101"/>
        <v>8.4829033987293467</v>
      </c>
      <c r="AT103" s="43">
        <f t="shared" si="101"/>
        <v>8.2280467539975817</v>
      </c>
      <c r="AU103" s="43">
        <f t="shared" si="101"/>
        <v>8.0064069640113846</v>
      </c>
      <c r="AV103" s="43">
        <f t="shared" si="101"/>
        <v>8.5286046733185827</v>
      </c>
      <c r="AW103" s="43">
        <f t="shared" si="101"/>
        <v>8.5598639833066166</v>
      </c>
      <c r="AX103" s="43">
        <f t="shared" si="101"/>
        <v>8.2308220889555219</v>
      </c>
      <c r="AY103" s="43">
        <f t="shared" si="101"/>
        <v>8.5919543922230677</v>
      </c>
      <c r="AZ103" s="43">
        <f t="shared" si="101"/>
        <v>8.369502295253028</v>
      </c>
      <c r="BA103" s="96"/>
      <c r="BB103" s="43">
        <f t="shared" si="92"/>
        <v>30.172481860987265</v>
      </c>
      <c r="BC103" s="43">
        <f t="shared" si="92"/>
        <v>-25.944449216263287</v>
      </c>
      <c r="BD103" s="43">
        <f t="shared" si="92"/>
        <v>46.283877852617408</v>
      </c>
      <c r="BE103" s="43">
        <f t="shared" si="92"/>
        <v>12.193865812925321</v>
      </c>
      <c r="BF103" s="43">
        <f t="shared" si="92"/>
        <v>-2.3083525341921818</v>
      </c>
      <c r="BH103" s="340">
        <f t="shared" si="93"/>
        <v>20237.810000000001</v>
      </c>
      <c r="BI103" s="341">
        <f t="shared" si="95"/>
        <v>0.1317841935754635</v>
      </c>
    </row>
    <row r="104" spans="1:64" ht="11.85" customHeight="1" x14ac:dyDescent="0.45">
      <c r="A104" s="101" t="s">
        <v>32</v>
      </c>
      <c r="B104" s="44">
        <f t="shared" ref="B104:V104" si="102">+B99+B101+B103</f>
        <v>7865.881906574692</v>
      </c>
      <c r="C104" s="44">
        <f t="shared" si="102"/>
        <v>8651.9799277526326</v>
      </c>
      <c r="D104" s="44">
        <f t="shared" si="102"/>
        <v>10840.038170024061</v>
      </c>
      <c r="E104" s="44">
        <f t="shared" si="102"/>
        <v>13971.587980642089</v>
      </c>
      <c r="F104" s="44">
        <f t="shared" si="102"/>
        <v>13665.426474344349</v>
      </c>
      <c r="G104" s="44">
        <f t="shared" si="102"/>
        <v>14038.670000000002</v>
      </c>
      <c r="H104" s="44">
        <f t="shared" si="102"/>
        <v>13278.77</v>
      </c>
      <c r="I104" s="44">
        <f t="shared" si="102"/>
        <v>14023.789999999999</v>
      </c>
      <c r="J104" s="44">
        <f t="shared" si="102"/>
        <v>16126.35</v>
      </c>
      <c r="K104" s="44">
        <f t="shared" si="102"/>
        <v>16204.529999999999</v>
      </c>
      <c r="L104" s="44">
        <f t="shared" si="102"/>
        <v>16681.400000000001</v>
      </c>
      <c r="M104" s="44">
        <f t="shared" si="102"/>
        <v>19300.150000000001</v>
      </c>
      <c r="N104" s="44">
        <f t="shared" si="102"/>
        <v>23503.54</v>
      </c>
      <c r="O104" s="44">
        <f t="shared" si="102"/>
        <v>26695.7</v>
      </c>
      <c r="P104" s="44">
        <f t="shared" si="102"/>
        <v>30886.03</v>
      </c>
      <c r="Q104" s="44">
        <f t="shared" si="102"/>
        <v>36395.03</v>
      </c>
      <c r="R104" s="44">
        <f t="shared" si="102"/>
        <v>46638.82</v>
      </c>
      <c r="S104" s="44">
        <f t="shared" si="102"/>
        <v>34404.310958000002</v>
      </c>
      <c r="T104" s="84">
        <f t="shared" si="102"/>
        <v>48645.78</v>
      </c>
      <c r="U104" s="84">
        <f t="shared" si="102"/>
        <v>56493.009999999995</v>
      </c>
      <c r="V104" s="84">
        <f t="shared" si="102"/>
        <v>57622.82</v>
      </c>
      <c r="W104" s="45"/>
      <c r="X104" s="46">
        <f t="shared" si="89"/>
        <v>9.993768410391235</v>
      </c>
      <c r="Y104" s="46">
        <f t="shared" si="89"/>
        <v>25.289682367996203</v>
      </c>
      <c r="Z104" s="46">
        <f t="shared" si="89"/>
        <v>28.888734167723662</v>
      </c>
      <c r="AA104" s="46">
        <f t="shared" si="89"/>
        <v>-2.1913150224722622</v>
      </c>
      <c r="AB104" s="46">
        <f t="shared" si="89"/>
        <v>2.731298041494612</v>
      </c>
      <c r="AC104" s="46">
        <f t="shared" si="89"/>
        <v>-5.4129059234243826</v>
      </c>
      <c r="AD104" s="47">
        <f t="shared" si="89"/>
        <v>5.6106100188496377</v>
      </c>
      <c r="AE104" s="47">
        <f t="shared" si="89"/>
        <v>14.992808648731915</v>
      </c>
      <c r="AF104" s="47">
        <f t="shared" si="89"/>
        <v>0.48479662167817406</v>
      </c>
      <c r="AG104" s="47">
        <f t="shared" si="89"/>
        <v>2.9428190759003936</v>
      </c>
      <c r="AH104" s="47">
        <f t="shared" si="89"/>
        <v>15.698622417782682</v>
      </c>
      <c r="AI104" s="47">
        <f t="shared" si="89"/>
        <v>21.779053530672044</v>
      </c>
      <c r="AJ104" s="47">
        <f t="shared" si="89"/>
        <v>13.581613663303482</v>
      </c>
      <c r="AK104" s="47">
        <f t="shared" si="90"/>
        <v>15.696647774735251</v>
      </c>
      <c r="AL104" s="47">
        <f t="shared" si="90"/>
        <v>17.836542928955268</v>
      </c>
      <c r="AN104" s="43">
        <f t="shared" si="101"/>
        <v>23.180270501715299</v>
      </c>
      <c r="AO104" s="43">
        <f t="shared" si="101"/>
        <v>23.860952368510784</v>
      </c>
      <c r="AP104" s="43">
        <f t="shared" si="101"/>
        <v>24.630257149592257</v>
      </c>
      <c r="AQ104" s="43">
        <f t="shared" si="101"/>
        <v>24.428092063793439</v>
      </c>
      <c r="AR104" s="43">
        <f t="shared" si="101"/>
        <v>24.06595450520836</v>
      </c>
      <c r="AS104" s="43">
        <f t="shared" si="101"/>
        <v>24.369155701213085</v>
      </c>
      <c r="AT104" s="43">
        <f t="shared" si="101"/>
        <v>23.987277521254732</v>
      </c>
      <c r="AU104" s="43">
        <f t="shared" si="101"/>
        <v>23.161976346169091</v>
      </c>
      <c r="AV104" s="43">
        <f t="shared" si="101"/>
        <v>24.859967816875596</v>
      </c>
      <c r="AW104" s="43">
        <f t="shared" si="101"/>
        <v>24.475199225780024</v>
      </c>
      <c r="AX104" s="43">
        <f t="shared" si="101"/>
        <v>24.113130934532737</v>
      </c>
      <c r="AY104" s="43">
        <f t="shared" si="101"/>
        <v>24.355283222752824</v>
      </c>
      <c r="AZ104" s="43">
        <f t="shared" si="101"/>
        <v>24.06369487151613</v>
      </c>
      <c r="BA104" s="96"/>
      <c r="BB104" s="47">
        <f t="shared" si="92"/>
        <v>28.146123248146804</v>
      </c>
      <c r="BC104" s="47">
        <f t="shared" si="92"/>
        <v>-26.232458372660371</v>
      </c>
      <c r="BD104" s="47">
        <f t="shared" si="92"/>
        <v>41.394431818110398</v>
      </c>
      <c r="BE104" s="47">
        <f t="shared" si="92"/>
        <v>16.131368435247605</v>
      </c>
      <c r="BF104" s="47">
        <f t="shared" si="92"/>
        <v>1.999911139448951</v>
      </c>
      <c r="BH104" s="340" t="s">
        <v>84</v>
      </c>
      <c r="BI104" s="341"/>
    </row>
    <row r="105" spans="1:64" ht="11.85" customHeight="1" x14ac:dyDescent="0.45">
      <c r="A105" s="101" t="s">
        <v>34</v>
      </c>
      <c r="B105" s="44">
        <f t="shared" ref="B105:J105" si="103">+B98+B99+B101+B103</f>
        <v>15509.943103768623</v>
      </c>
      <c r="C105" s="44">
        <f t="shared" si="103"/>
        <v>16835.269462421544</v>
      </c>
      <c r="D105" s="44">
        <f t="shared" si="103"/>
        <v>20959.448721854933</v>
      </c>
      <c r="E105" s="44">
        <f t="shared" si="103"/>
        <v>27151.124794334948</v>
      </c>
      <c r="F105" s="44">
        <f t="shared" si="103"/>
        <v>27784.413666124005</v>
      </c>
      <c r="G105" s="44">
        <f t="shared" si="103"/>
        <v>28089.920000000002</v>
      </c>
      <c r="H105" s="44">
        <f t="shared" si="103"/>
        <v>26917.51</v>
      </c>
      <c r="I105" s="44">
        <f t="shared" si="103"/>
        <v>27096.6</v>
      </c>
      <c r="J105" s="44">
        <f t="shared" si="103"/>
        <v>32674.71</v>
      </c>
      <c r="K105" s="44">
        <f t="shared" ref="K105:Q105" si="104">+K104+K98</f>
        <v>32719.8</v>
      </c>
      <c r="L105" s="44">
        <f t="shared" si="104"/>
        <v>32089.870000000003</v>
      </c>
      <c r="M105" s="44">
        <f t="shared" si="104"/>
        <v>38088.97</v>
      </c>
      <c r="N105" s="44">
        <f t="shared" si="104"/>
        <v>45895.96</v>
      </c>
      <c r="O105" s="44">
        <f t="shared" si="104"/>
        <v>51928.289999999994</v>
      </c>
      <c r="P105" s="44">
        <f t="shared" si="104"/>
        <v>60342.07</v>
      </c>
      <c r="Q105" s="44">
        <f t="shared" si="104"/>
        <v>70946.5</v>
      </c>
      <c r="R105" s="44">
        <f>+R104+R98</f>
        <v>89161.1</v>
      </c>
      <c r="S105" s="44">
        <f>+S98+S99+S101+S103</f>
        <v>68123.253094999993</v>
      </c>
      <c r="T105" s="84">
        <f>+T98+T99+T101+T103</f>
        <v>93027.5</v>
      </c>
      <c r="U105" s="84">
        <f>+U98+U99+U101+U103</f>
        <v>111885.8</v>
      </c>
      <c r="V105" s="84">
        <f>+V98+V99+V101+V103</f>
        <v>112264.63</v>
      </c>
      <c r="W105" s="45"/>
      <c r="X105" s="46">
        <f t="shared" si="89"/>
        <v>8.545011092470677</v>
      </c>
      <c r="Y105" s="46">
        <f t="shared" si="89"/>
        <v>24.497257193530999</v>
      </c>
      <c r="Z105" s="46">
        <f t="shared" si="89"/>
        <v>29.541216253573509</v>
      </c>
      <c r="AA105" s="46">
        <f t="shared" si="89"/>
        <v>2.3324590660096289</v>
      </c>
      <c r="AB105" s="46">
        <f t="shared" si="89"/>
        <v>1.0995601258574794</v>
      </c>
      <c r="AC105" s="46">
        <f t="shared" si="89"/>
        <v>-4.1737747918114465</v>
      </c>
      <c r="AD105" s="47">
        <f t="shared" si="89"/>
        <v>0.66532899959914626</v>
      </c>
      <c r="AE105" s="47">
        <f t="shared" si="89"/>
        <v>20.586014481521666</v>
      </c>
      <c r="AF105" s="47">
        <f t="shared" si="89"/>
        <v>0.13799663409408414</v>
      </c>
      <c r="AG105" s="47">
        <f t="shared" si="89"/>
        <v>-1.9252257043135823</v>
      </c>
      <c r="AH105" s="47">
        <f t="shared" si="89"/>
        <v>18.694684646587834</v>
      </c>
      <c r="AI105" s="47">
        <f t="shared" si="89"/>
        <v>20.496721229269266</v>
      </c>
      <c r="AJ105" s="47">
        <f t="shared" si="89"/>
        <v>13.143488010709437</v>
      </c>
      <c r="AK105" s="47">
        <f t="shared" si="90"/>
        <v>16.202690286932242</v>
      </c>
      <c r="AL105" s="47">
        <f t="shared" si="90"/>
        <v>17.573858503694019</v>
      </c>
      <c r="AN105" s="43">
        <f t="shared" si="101"/>
        <v>45.104831884366796</v>
      </c>
      <c r="AO105" s="43">
        <f t="shared" si="101"/>
        <v>46.135668507642784</v>
      </c>
      <c r="AP105" s="43">
        <f t="shared" si="101"/>
        <v>47.864221770044409</v>
      </c>
      <c r="AQ105" s="43">
        <f t="shared" si="101"/>
        <v>49.666961821413771</v>
      </c>
      <c r="AR105" s="43">
        <f t="shared" si="101"/>
        <v>48.153474422786651</v>
      </c>
      <c r="AS105" s="43">
        <f t="shared" si="101"/>
        <v>49.398927180677141</v>
      </c>
      <c r="AT105" s="43">
        <f t="shared" si="101"/>
        <v>46.347931913015742</v>
      </c>
      <c r="AU105" s="43">
        <f t="shared" si="101"/>
        <v>46.930077800490174</v>
      </c>
      <c r="AV105" s="43">
        <f t="shared" si="101"/>
        <v>50.196653341664721</v>
      </c>
      <c r="AW105" s="43">
        <f t="shared" si="101"/>
        <v>47.082736543658307</v>
      </c>
      <c r="AX105" s="43">
        <f t="shared" si="101"/>
        <v>47.587418790604694</v>
      </c>
      <c r="AY105" s="43">
        <f t="shared" si="101"/>
        <v>47.559180641730336</v>
      </c>
      <c r="AZ105" s="43">
        <f t="shared" si="101"/>
        <v>46.808531926849724</v>
      </c>
      <c r="BA105" s="96"/>
      <c r="BB105" s="47">
        <f t="shared" si="92"/>
        <v>25.67371188148817</v>
      </c>
      <c r="BC105" s="47">
        <f t="shared" si="92"/>
        <v>-23.595320049887235</v>
      </c>
      <c r="BD105" s="47">
        <f t="shared" si="92"/>
        <v>36.557630138816563</v>
      </c>
      <c r="BE105" s="47">
        <f t="shared" si="92"/>
        <v>20.271747601515688</v>
      </c>
      <c r="BF105" s="47">
        <f t="shared" si="92"/>
        <v>0.33858630853960126</v>
      </c>
      <c r="BH105" s="340" t="s">
        <v>84</v>
      </c>
      <c r="BI105" s="341"/>
    </row>
    <row r="106" spans="1:64" ht="11.85" customHeight="1" x14ac:dyDescent="0.45">
      <c r="A106" s="99" t="s">
        <v>10</v>
      </c>
      <c r="B106" s="40">
        <v>2878.1435938119794</v>
      </c>
      <c r="C106" s="40">
        <v>3346.1400716275371</v>
      </c>
      <c r="D106" s="40">
        <v>3745.7801845166468</v>
      </c>
      <c r="E106" s="40">
        <v>4664.1092539747251</v>
      </c>
      <c r="F106" s="40">
        <v>4517.0555555555557</v>
      </c>
      <c r="G106" s="40">
        <v>4881.54</v>
      </c>
      <c r="H106" s="40">
        <v>4686.3</v>
      </c>
      <c r="I106" s="40">
        <v>5056.12</v>
      </c>
      <c r="J106" s="40">
        <v>6135.21</v>
      </c>
      <c r="K106" s="40">
        <v>5320.2</v>
      </c>
      <c r="L106" s="40">
        <v>5570.72</v>
      </c>
      <c r="M106" s="40">
        <v>6491.75</v>
      </c>
      <c r="N106" s="40">
        <v>8063.74</v>
      </c>
      <c r="O106" s="40">
        <v>9555.07</v>
      </c>
      <c r="P106" s="40">
        <v>11112.45</v>
      </c>
      <c r="Q106" s="40">
        <v>11974.89</v>
      </c>
      <c r="R106" s="130">
        <v>17369.63</v>
      </c>
      <c r="S106" s="40">
        <v>12905.142524000001</v>
      </c>
      <c r="T106" s="40">
        <v>15563.98</v>
      </c>
      <c r="U106" s="40">
        <v>20456.96</v>
      </c>
      <c r="V106" s="40">
        <v>19544.400000000001</v>
      </c>
      <c r="W106" s="48"/>
      <c r="X106" s="42">
        <f t="shared" si="89"/>
        <v>16.260358893202962</v>
      </c>
      <c r="Y106" s="42">
        <f t="shared" si="89"/>
        <v>11.943316906477497</v>
      </c>
      <c r="Z106" s="42">
        <f t="shared" si="89"/>
        <v>24.516363059798163</v>
      </c>
      <c r="AA106" s="42">
        <f t="shared" si="89"/>
        <v>-3.1528785114510627</v>
      </c>
      <c r="AB106" s="42">
        <f t="shared" si="89"/>
        <v>8.0690715436555251</v>
      </c>
      <c r="AC106" s="42">
        <f t="shared" si="89"/>
        <v>-3.9995575166853037</v>
      </c>
      <c r="AD106" s="43">
        <f t="shared" si="89"/>
        <v>7.8915135608048859</v>
      </c>
      <c r="AE106" s="43">
        <f t="shared" si="89"/>
        <v>21.342254535098061</v>
      </c>
      <c r="AF106" s="43">
        <f t="shared" si="89"/>
        <v>-13.284141863114717</v>
      </c>
      <c r="AG106" s="43">
        <f t="shared" si="89"/>
        <v>4.7088455321228517</v>
      </c>
      <c r="AH106" s="43">
        <f t="shared" si="89"/>
        <v>16.533410402964055</v>
      </c>
      <c r="AI106" s="43">
        <f t="shared" si="89"/>
        <v>24.215196210574952</v>
      </c>
      <c r="AJ106" s="43">
        <f t="shared" si="89"/>
        <v>18.494271888726566</v>
      </c>
      <c r="AK106" s="43">
        <f t="shared" si="90"/>
        <v>16.298991006868626</v>
      </c>
      <c r="AL106" s="43">
        <f t="shared" si="90"/>
        <v>7.7610247965120172</v>
      </c>
      <c r="AN106" s="43">
        <f t="shared" si="101"/>
        <v>8.9649343438898637</v>
      </c>
      <c r="AO106" s="43">
        <f t="shared" si="101"/>
        <v>8.2451630855710221</v>
      </c>
      <c r="AP106" s="43">
        <f t="shared" si="101"/>
        <v>8.2222729770128069</v>
      </c>
      <c r="AQ106" s="43">
        <f t="shared" si="101"/>
        <v>8.0746143690092822</v>
      </c>
      <c r="AR106" s="43">
        <f t="shared" si="101"/>
        <v>8.3682371303944603</v>
      </c>
      <c r="AS106" s="43">
        <f t="shared" si="101"/>
        <v>8.6002825835973429</v>
      </c>
      <c r="AT106" s="43">
        <f t="shared" si="101"/>
        <v>8.6483435377145899</v>
      </c>
      <c r="AU106" s="43">
        <f t="shared" si="101"/>
        <v>8.8118879286869056</v>
      </c>
      <c r="AV106" s="43">
        <f t="shared" si="101"/>
        <v>8.161915265628906</v>
      </c>
      <c r="AW106" s="43">
        <f t="shared" si="101"/>
        <v>8.1734435857324517</v>
      </c>
      <c r="AX106" s="43">
        <f t="shared" si="101"/>
        <v>8.1106321839080451</v>
      </c>
      <c r="AY106" s="43">
        <f t="shared" si="101"/>
        <v>8.3559613375108963</v>
      </c>
      <c r="AZ106" s="43">
        <f t="shared" si="101"/>
        <v>8.6130084229286972</v>
      </c>
      <c r="BA106" s="96"/>
      <c r="BB106" s="43">
        <f t="shared" si="92"/>
        <v>45.050434701279116</v>
      </c>
      <c r="BC106" s="43">
        <f t="shared" si="92"/>
        <v>-25.70283578867253</v>
      </c>
      <c r="BD106" s="43">
        <f t="shared" si="92"/>
        <v>20.602929964200676</v>
      </c>
      <c r="BE106" s="43">
        <f t="shared" si="92"/>
        <v>31.437845589624235</v>
      </c>
      <c r="BF106" s="43">
        <f t="shared" si="92"/>
        <v>-4.4608778625954137</v>
      </c>
      <c r="BG106" s="3"/>
      <c r="BH106" s="340">
        <f t="shared" si="93"/>
        <v>20456.96</v>
      </c>
      <c r="BI106" s="341">
        <f t="shared" ref="BI106:BI110" si="105">+BH106/BH$120</f>
        <v>0.13321125045672005</v>
      </c>
      <c r="BJ106" s="348" t="s">
        <v>115</v>
      </c>
      <c r="BK106" s="348" t="s">
        <v>115</v>
      </c>
      <c r="BL106" s="348" t="s">
        <v>115</v>
      </c>
    </row>
    <row r="107" spans="1:64" ht="11.85" hidden="1" customHeight="1" x14ac:dyDescent="0.45">
      <c r="A107" s="112" t="s">
        <v>52</v>
      </c>
      <c r="B107" s="84">
        <f t="shared" ref="B107:U107" si="106">+B105+B106</f>
        <v>18388.086697580602</v>
      </c>
      <c r="C107" s="84">
        <f t="shared" si="106"/>
        <v>20181.409534049082</v>
      </c>
      <c r="D107" s="84">
        <f t="shared" si="106"/>
        <v>24705.22890637158</v>
      </c>
      <c r="E107" s="84">
        <f t="shared" si="106"/>
        <v>31815.234048309674</v>
      </c>
      <c r="F107" s="84">
        <f t="shared" si="106"/>
        <v>32301.469221679559</v>
      </c>
      <c r="G107" s="84">
        <f t="shared" si="106"/>
        <v>32971.46</v>
      </c>
      <c r="H107" s="84">
        <f t="shared" si="106"/>
        <v>31603.809999999998</v>
      </c>
      <c r="I107" s="84">
        <f t="shared" si="106"/>
        <v>32152.719999999998</v>
      </c>
      <c r="J107" s="84">
        <f t="shared" si="106"/>
        <v>38809.919999999998</v>
      </c>
      <c r="K107" s="84">
        <f t="shared" si="106"/>
        <v>38040</v>
      </c>
      <c r="L107" s="84">
        <f t="shared" si="106"/>
        <v>37660.590000000004</v>
      </c>
      <c r="M107" s="84">
        <f t="shared" si="106"/>
        <v>44580.72</v>
      </c>
      <c r="N107" s="84">
        <f t="shared" si="106"/>
        <v>53959.7</v>
      </c>
      <c r="O107" s="84">
        <f t="shared" si="106"/>
        <v>61483.359999999993</v>
      </c>
      <c r="P107" s="84">
        <f t="shared" si="106"/>
        <v>71454.52</v>
      </c>
      <c r="Q107" s="84">
        <f t="shared" si="106"/>
        <v>82921.39</v>
      </c>
      <c r="R107" s="84">
        <f t="shared" si="106"/>
        <v>106530.73000000001</v>
      </c>
      <c r="S107" s="84">
        <f t="shared" si="106"/>
        <v>81028.395618999988</v>
      </c>
      <c r="T107" s="84">
        <f t="shared" si="106"/>
        <v>108591.48</v>
      </c>
      <c r="U107" s="84">
        <f t="shared" si="106"/>
        <v>132342.76</v>
      </c>
      <c r="V107" s="84">
        <f>+V105+V106</f>
        <v>131809.03</v>
      </c>
      <c r="W107" s="45"/>
      <c r="X107" s="46">
        <f t="shared" si="89"/>
        <v>9.7526342243341446</v>
      </c>
      <c r="Y107" s="46">
        <f t="shared" si="89"/>
        <v>22.415775095838232</v>
      </c>
      <c r="Z107" s="46">
        <f t="shared" si="89"/>
        <v>28.779353427097341</v>
      </c>
      <c r="AA107" s="46">
        <f t="shared" si="89"/>
        <v>1.5283092767180761</v>
      </c>
      <c r="AB107" s="46">
        <f t="shared" si="89"/>
        <v>2.0741805077732156</v>
      </c>
      <c r="AC107" s="46">
        <f t="shared" si="89"/>
        <v>-4.1479813147491829</v>
      </c>
      <c r="AD107" s="47">
        <f t="shared" si="89"/>
        <v>1.7368475509756509</v>
      </c>
      <c r="AE107" s="47">
        <f t="shared" si="89"/>
        <v>20.704935694398486</v>
      </c>
      <c r="AF107" s="47">
        <f t="shared" si="89"/>
        <v>-1.983822692754833</v>
      </c>
      <c r="AG107" s="47">
        <f t="shared" si="89"/>
        <v>-0.99739747634068898</v>
      </c>
      <c r="AH107" s="47">
        <f t="shared" si="89"/>
        <v>18.374990938803659</v>
      </c>
      <c r="AI107" s="47">
        <f t="shared" si="89"/>
        <v>21.038197678278859</v>
      </c>
      <c r="AJ107" s="47">
        <f t="shared" si="89"/>
        <v>13.943109394603749</v>
      </c>
      <c r="AK107" s="47">
        <f t="shared" si="90"/>
        <v>16.217656289441585</v>
      </c>
      <c r="AL107" s="47">
        <f t="shared" si="90"/>
        <v>16.047788159517395</v>
      </c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96"/>
      <c r="BB107" s="47">
        <f t="shared" si="92"/>
        <v>28.471953979546182</v>
      </c>
      <c r="BC107" s="89">
        <f t="shared" si="92"/>
        <v>-23.938946425130116</v>
      </c>
      <c r="BD107" s="47">
        <f t="shared" si="92"/>
        <v>34.016574276754973</v>
      </c>
      <c r="BE107" s="47">
        <f t="shared" si="92"/>
        <v>21.872139508550781</v>
      </c>
      <c r="BF107" s="43">
        <f t="shared" si="92"/>
        <v>-0.40329368980971392</v>
      </c>
      <c r="BG107" s="3"/>
      <c r="BH107" s="340">
        <f t="shared" si="93"/>
        <v>132342.76</v>
      </c>
      <c r="BI107" s="341">
        <f t="shared" si="105"/>
        <v>0.86178711541175201</v>
      </c>
      <c r="BJ107" s="349"/>
      <c r="BK107" s="349"/>
      <c r="BL107" s="349"/>
    </row>
    <row r="108" spans="1:64" ht="11.85" customHeight="1" x14ac:dyDescent="0.45">
      <c r="A108" s="99" t="s">
        <v>11</v>
      </c>
      <c r="B108" s="40">
        <v>2731.218253968254</v>
      </c>
      <c r="C108" s="40">
        <v>3256.5369340746629</v>
      </c>
      <c r="D108" s="40">
        <v>3825.9163987138268</v>
      </c>
      <c r="E108" s="40">
        <v>4938.4902597402597</v>
      </c>
      <c r="F108" s="40">
        <v>4792.5674603174602</v>
      </c>
      <c r="G108" s="40">
        <v>4954.97</v>
      </c>
      <c r="H108" s="40">
        <v>4346.53</v>
      </c>
      <c r="I108" s="40">
        <v>4983.12</v>
      </c>
      <c r="J108" s="40">
        <v>6279.37</v>
      </c>
      <c r="K108" s="40">
        <v>5742.2</v>
      </c>
      <c r="L108" s="40">
        <v>6151.08</v>
      </c>
      <c r="M108" s="51">
        <v>6485.55</v>
      </c>
      <c r="N108" s="51">
        <v>8150.45</v>
      </c>
      <c r="O108" s="51">
        <v>10189.16</v>
      </c>
      <c r="P108" s="51">
        <v>11802.75</v>
      </c>
      <c r="Q108" s="40">
        <v>14041.18</v>
      </c>
      <c r="R108" s="130">
        <v>16269.18</v>
      </c>
      <c r="S108" s="40">
        <v>13280.88868</v>
      </c>
      <c r="T108" s="40">
        <v>16450.03</v>
      </c>
      <c r="U108" s="40">
        <v>21225.05</v>
      </c>
      <c r="V108" s="40">
        <v>19750.22</v>
      </c>
      <c r="W108" s="48"/>
      <c r="X108" s="42">
        <f t="shared" si="89"/>
        <v>19.233859445072188</v>
      </c>
      <c r="Y108" s="42">
        <f t="shared" si="89"/>
        <v>17.484201044412593</v>
      </c>
      <c r="Z108" s="42">
        <f t="shared" si="89"/>
        <v>29.079931317904673</v>
      </c>
      <c r="AA108" s="42">
        <f t="shared" si="89"/>
        <v>-2.9548058566075674</v>
      </c>
      <c r="AB108" s="42">
        <f t="shared" si="89"/>
        <v>3.3886333583665884</v>
      </c>
      <c r="AC108" s="42">
        <f t="shared" si="89"/>
        <v>-12.279388169857752</v>
      </c>
      <c r="AD108" s="43">
        <f t="shared" si="89"/>
        <v>14.645935953507738</v>
      </c>
      <c r="AE108" s="43">
        <f t="shared" si="89"/>
        <v>26.012819277882127</v>
      </c>
      <c r="AF108" s="43">
        <f t="shared" si="89"/>
        <v>-8.5545205968114661</v>
      </c>
      <c r="AG108" s="43">
        <f t="shared" si="89"/>
        <v>7.1206157918567881</v>
      </c>
      <c r="AH108" s="43">
        <f t="shared" si="89"/>
        <v>5.4375816929709941</v>
      </c>
      <c r="AI108" s="43">
        <f t="shared" si="89"/>
        <v>25.670914571624603</v>
      </c>
      <c r="AJ108" s="43">
        <f t="shared" si="89"/>
        <v>25.013465514174072</v>
      </c>
      <c r="AK108" s="43">
        <f t="shared" si="90"/>
        <v>15.836339796411082</v>
      </c>
      <c r="AL108" s="43">
        <f t="shared" si="90"/>
        <v>18.965325877443817</v>
      </c>
      <c r="AN108" s="43">
        <f t="shared" ref="AN108:AZ108" si="107">+(C108/C$120)*100</f>
        <v>8.7248707996350241</v>
      </c>
      <c r="AO108" s="43">
        <f t="shared" si="107"/>
        <v>8.421557887873405</v>
      </c>
      <c r="AP108" s="43">
        <f t="shared" si="107"/>
        <v>8.7059742383391736</v>
      </c>
      <c r="AQ108" s="43">
        <f t="shared" si="107"/>
        <v>8.5671149277609846</v>
      </c>
      <c r="AR108" s="43">
        <f t="shared" si="107"/>
        <v>8.4941153680991324</v>
      </c>
      <c r="AS108" s="43">
        <f t="shared" si="107"/>
        <v>7.9767377799294437</v>
      </c>
      <c r="AT108" s="43">
        <f t="shared" si="107"/>
        <v>8.5234791993972312</v>
      </c>
      <c r="AU108" s="43">
        <f t="shared" si="107"/>
        <v>9.0189422534450649</v>
      </c>
      <c r="AV108" s="43">
        <f t="shared" si="107"/>
        <v>8.8093210477602906</v>
      </c>
      <c r="AW108" s="43">
        <f t="shared" si="107"/>
        <v>9.024956445724639</v>
      </c>
      <c r="AX108" s="43">
        <f t="shared" si="107"/>
        <v>8.1028860569715135</v>
      </c>
      <c r="AY108" s="43">
        <f t="shared" si="107"/>
        <v>8.4458136154334937</v>
      </c>
      <c r="AZ108" s="43">
        <f t="shared" si="107"/>
        <v>9.1845816830821931</v>
      </c>
      <c r="BA108" s="96"/>
      <c r="BB108" s="43">
        <f t="shared" si="92"/>
        <v>15.867612266205544</v>
      </c>
      <c r="BC108" s="43">
        <f t="shared" si="92"/>
        <v>-18.367805384168101</v>
      </c>
      <c r="BD108" s="43">
        <f t="shared" si="92"/>
        <v>23.862419122392641</v>
      </c>
      <c r="BE108" s="43">
        <f t="shared" si="92"/>
        <v>29.027424266095569</v>
      </c>
      <c r="BF108" s="43">
        <f t="shared" si="92"/>
        <v>-6.948534867997946</v>
      </c>
      <c r="BG108" s="3"/>
      <c r="BH108" s="340">
        <f t="shared" si="93"/>
        <v>21225.05</v>
      </c>
      <c r="BI108" s="341">
        <f t="shared" si="105"/>
        <v>0.13821288458824801</v>
      </c>
      <c r="BJ108" s="350">
        <f>(U94+U95+U97+U99+U101+U103+U106)</f>
        <v>132342.76</v>
      </c>
      <c r="BK108" s="350">
        <f>(V94+V95+V97+V99+V101+V103+V106)</f>
        <v>131809.03</v>
      </c>
      <c r="BL108" s="351">
        <f>((BK108/BJ108)-1)*100</f>
        <v>-0.40329368980971392</v>
      </c>
    </row>
    <row r="109" spans="1:64" ht="11.85" hidden="1" customHeight="1" x14ac:dyDescent="0.45">
      <c r="A109" s="112" t="s">
        <v>53</v>
      </c>
      <c r="B109" s="84">
        <f>B108+B107</f>
        <v>21119.304951548856</v>
      </c>
      <c r="C109" s="84">
        <f t="shared" ref="C109:U109" si="108">C108+C107</f>
        <v>23437.946468123744</v>
      </c>
      <c r="D109" s="84">
        <f t="shared" si="108"/>
        <v>28531.145305085407</v>
      </c>
      <c r="E109" s="84">
        <f t="shared" si="108"/>
        <v>36753.724308049932</v>
      </c>
      <c r="F109" s="84">
        <f t="shared" si="108"/>
        <v>37094.036681997022</v>
      </c>
      <c r="G109" s="84">
        <f t="shared" si="108"/>
        <v>37926.43</v>
      </c>
      <c r="H109" s="84">
        <f t="shared" si="108"/>
        <v>35950.339999999997</v>
      </c>
      <c r="I109" s="84">
        <f t="shared" si="108"/>
        <v>37135.839999999997</v>
      </c>
      <c r="J109" s="84">
        <f t="shared" si="108"/>
        <v>45089.29</v>
      </c>
      <c r="K109" s="84">
        <f t="shared" si="108"/>
        <v>43782.2</v>
      </c>
      <c r="L109" s="84">
        <f t="shared" si="108"/>
        <v>43811.670000000006</v>
      </c>
      <c r="M109" s="84">
        <f t="shared" si="108"/>
        <v>51066.270000000004</v>
      </c>
      <c r="N109" s="84">
        <f t="shared" si="108"/>
        <v>62110.149999999994</v>
      </c>
      <c r="O109" s="84">
        <f t="shared" si="108"/>
        <v>71672.51999999999</v>
      </c>
      <c r="P109" s="84">
        <f t="shared" si="108"/>
        <v>83257.27</v>
      </c>
      <c r="Q109" s="84">
        <f t="shared" si="108"/>
        <v>96962.57</v>
      </c>
      <c r="R109" s="84">
        <f t="shared" si="108"/>
        <v>122799.91</v>
      </c>
      <c r="S109" s="84">
        <f t="shared" si="108"/>
        <v>94309.284298999992</v>
      </c>
      <c r="T109" s="84">
        <f t="shared" si="108"/>
        <v>125041.51</v>
      </c>
      <c r="U109" s="84">
        <f t="shared" si="108"/>
        <v>153567.81</v>
      </c>
      <c r="V109" s="84">
        <f>V108+V107</f>
        <v>151559.25</v>
      </c>
      <c r="W109" s="45"/>
      <c r="X109" s="46"/>
      <c r="Y109" s="46"/>
      <c r="Z109" s="46"/>
      <c r="AA109" s="46"/>
      <c r="AB109" s="46"/>
      <c r="AC109" s="46"/>
      <c r="AD109" s="47"/>
      <c r="AE109" s="47"/>
      <c r="AF109" s="43">
        <f t="shared" si="89"/>
        <v>-2.8988923977290471</v>
      </c>
      <c r="AG109" s="43">
        <f t="shared" si="89"/>
        <v>6.7310459501834785E-2</v>
      </c>
      <c r="AH109" s="47">
        <f t="shared" si="89"/>
        <v>16.558601851972309</v>
      </c>
      <c r="AI109" s="47">
        <f t="shared" si="89"/>
        <v>21.626564853865361</v>
      </c>
      <c r="AJ109" s="47">
        <f t="shared" si="89"/>
        <v>15.395824998007557</v>
      </c>
      <c r="AK109" s="47">
        <f t="shared" si="89"/>
        <v>16.163447301699474</v>
      </c>
      <c r="AL109" s="47">
        <f t="shared" si="90"/>
        <v>16.461385294040998</v>
      </c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96"/>
      <c r="BB109" s="47">
        <f t="shared" si="92"/>
        <v>26.646715325305426</v>
      </c>
      <c r="BC109" s="89">
        <f t="shared" si="92"/>
        <v>-23.200852265282613</v>
      </c>
      <c r="BD109" s="47">
        <f t="shared" si="92"/>
        <v>32.586638663873167</v>
      </c>
      <c r="BE109" s="47">
        <f t="shared" si="92"/>
        <v>22.813464104840065</v>
      </c>
      <c r="BF109" s="47">
        <f t="shared" si="92"/>
        <v>-1.3079303533728881</v>
      </c>
      <c r="BG109" s="3"/>
      <c r="BH109" s="340">
        <f t="shared" si="93"/>
        <v>153567.81</v>
      </c>
      <c r="BI109" s="341">
        <f t="shared" si="105"/>
        <v>1</v>
      </c>
    </row>
    <row r="110" spans="1:64" ht="11.85" customHeight="1" x14ac:dyDescent="0.45">
      <c r="A110" s="99" t="s">
        <v>12</v>
      </c>
      <c r="B110" s="40">
        <v>2922.2049441786285</v>
      </c>
      <c r="C110" s="40">
        <v>3668.3213716108457</v>
      </c>
      <c r="D110" s="40">
        <v>4301.0781563126247</v>
      </c>
      <c r="E110" s="40">
        <v>5067.5953432356482</v>
      </c>
      <c r="F110" s="40">
        <v>4571.5693285657526</v>
      </c>
      <c r="G110" s="40">
        <v>5139.1000000000004</v>
      </c>
      <c r="H110" s="40">
        <v>4675.63</v>
      </c>
      <c r="I110" s="40">
        <v>5161.04</v>
      </c>
      <c r="J110" s="40">
        <v>6089.38</v>
      </c>
      <c r="K110" s="40">
        <v>5490.83</v>
      </c>
      <c r="L110" s="40">
        <v>6284.88</v>
      </c>
      <c r="M110" s="40">
        <v>7100.21</v>
      </c>
      <c r="N110" s="40">
        <v>8513.25</v>
      </c>
      <c r="O110" s="40">
        <v>10448.629999999999</v>
      </c>
      <c r="P110" s="40">
        <v>12025.57</v>
      </c>
      <c r="Q110" s="51">
        <v>13576.37</v>
      </c>
      <c r="R110" s="131">
        <v>16295.77</v>
      </c>
      <c r="S110" s="40">
        <v>14904.458542</v>
      </c>
      <c r="T110" s="51">
        <v>18061.48</v>
      </c>
      <c r="U110" s="40"/>
      <c r="V110" s="40" t="s">
        <v>109</v>
      </c>
      <c r="W110" s="48"/>
      <c r="X110" s="42">
        <f t="shared" si="89"/>
        <v>25.532652284315915</v>
      </c>
      <c r="Y110" s="42">
        <f t="shared" si="89"/>
        <v>17.249218936996268</v>
      </c>
      <c r="Z110" s="42">
        <f t="shared" si="89"/>
        <v>17.821512631618152</v>
      </c>
      <c r="AA110" s="42">
        <f t="shared" si="89"/>
        <v>-9.7881930397620174</v>
      </c>
      <c r="AB110" s="42">
        <f t="shared" si="89"/>
        <v>12.414351192007423</v>
      </c>
      <c r="AC110" s="42">
        <f t="shared" si="89"/>
        <v>-9.0185051857329164</v>
      </c>
      <c r="AD110" s="43">
        <f t="shared" si="89"/>
        <v>10.381702572701435</v>
      </c>
      <c r="AE110" s="43">
        <f t="shared" si="89"/>
        <v>17.987459891804747</v>
      </c>
      <c r="AF110" s="43">
        <f t="shared" si="89"/>
        <v>-9.829407920018129</v>
      </c>
      <c r="AG110" s="43">
        <f t="shared" si="89"/>
        <v>14.461383798077886</v>
      </c>
      <c r="AH110" s="43">
        <f t="shared" si="89"/>
        <v>12.972880946016474</v>
      </c>
      <c r="AI110" s="43">
        <f t="shared" si="89"/>
        <v>19.901383198525124</v>
      </c>
      <c r="AJ110" s="43">
        <f t="shared" si="89"/>
        <v>22.733738583972031</v>
      </c>
      <c r="AK110" s="43">
        <f t="shared" si="89"/>
        <v>15.092313537755665</v>
      </c>
      <c r="AL110" s="43">
        <f t="shared" si="89"/>
        <v>12.895854416880038</v>
      </c>
      <c r="AN110" s="43">
        <f t="shared" ref="AN110:AZ111" si="109">+(C110/C$120)*100</f>
        <v>9.8281182331926757</v>
      </c>
      <c r="AO110" s="43">
        <f t="shared" si="109"/>
        <v>9.4674778272288975</v>
      </c>
      <c r="AP110" s="43">
        <f t="shared" si="109"/>
        <v>8.9335712309084361</v>
      </c>
      <c r="AQ110" s="43">
        <f t="shared" si="109"/>
        <v>8.1720622948634745</v>
      </c>
      <c r="AR110" s="43">
        <f t="shared" si="109"/>
        <v>8.8097623776124276</v>
      </c>
      <c r="AS110" s="43">
        <f t="shared" si="109"/>
        <v>8.580701034151728</v>
      </c>
      <c r="AT110" s="43">
        <f t="shared" si="109"/>
        <v>8.8278060908140041</v>
      </c>
      <c r="AU110" s="43">
        <f t="shared" si="109"/>
        <v>8.7460631527180759</v>
      </c>
      <c r="AV110" s="43">
        <f t="shared" si="109"/>
        <v>8.4236850490532618</v>
      </c>
      <c r="AW110" s="43">
        <f t="shared" si="109"/>
        <v>9.2212698041003982</v>
      </c>
      <c r="AX110" s="43">
        <f t="shared" si="109"/>
        <v>8.8708270864567709</v>
      </c>
      <c r="AY110" s="43">
        <f t="shared" si="109"/>
        <v>8.8217611005023269</v>
      </c>
      <c r="AZ110" s="43">
        <f t="shared" si="109"/>
        <v>9.4184697964604638</v>
      </c>
      <c r="BA110" s="96"/>
      <c r="BB110" s="43">
        <f t="shared" si="92"/>
        <v>20.030391039725636</v>
      </c>
      <c r="BC110" s="43">
        <f t="shared" si="92"/>
        <v>-8.537868772080115</v>
      </c>
      <c r="BD110" s="43">
        <f t="shared" si="92"/>
        <v>21.181725247540363</v>
      </c>
      <c r="BE110" s="183">
        <f t="shared" si="92"/>
        <v>-100</v>
      </c>
      <c r="BF110" s="183" t="s">
        <v>84</v>
      </c>
      <c r="BG110" s="3"/>
      <c r="BH110" s="340">
        <f t="shared" si="93"/>
        <v>0</v>
      </c>
      <c r="BI110" s="341">
        <f t="shared" si="105"/>
        <v>0</v>
      </c>
    </row>
    <row r="111" spans="1:64" ht="11.85" customHeight="1" x14ac:dyDescent="0.45">
      <c r="A111" s="101" t="s">
        <v>26</v>
      </c>
      <c r="B111" s="44">
        <f t="shared" ref="B111:T111" si="110">+B106+B108+B110</f>
        <v>8531.5667919588632</v>
      </c>
      <c r="C111" s="44">
        <f t="shared" si="110"/>
        <v>10270.998377313046</v>
      </c>
      <c r="D111" s="44">
        <f t="shared" si="110"/>
        <v>11872.7747395431</v>
      </c>
      <c r="E111" s="44">
        <f t="shared" si="110"/>
        <v>14670.194856950631</v>
      </c>
      <c r="F111" s="44">
        <f t="shared" si="110"/>
        <v>13881.192344438768</v>
      </c>
      <c r="G111" s="44">
        <f t="shared" si="110"/>
        <v>14975.61</v>
      </c>
      <c r="H111" s="44">
        <f t="shared" si="110"/>
        <v>13708.46</v>
      </c>
      <c r="I111" s="44">
        <f t="shared" si="110"/>
        <v>15200.279999999999</v>
      </c>
      <c r="J111" s="44">
        <f t="shared" si="110"/>
        <v>18503.96</v>
      </c>
      <c r="K111" s="44">
        <f t="shared" si="110"/>
        <v>16553.23</v>
      </c>
      <c r="L111" s="44">
        <f t="shared" si="110"/>
        <v>18006.68</v>
      </c>
      <c r="M111" s="44">
        <f t="shared" si="110"/>
        <v>20077.509999999998</v>
      </c>
      <c r="N111" s="44">
        <f t="shared" si="110"/>
        <v>24727.439999999999</v>
      </c>
      <c r="O111" s="44">
        <f t="shared" si="110"/>
        <v>30192.86</v>
      </c>
      <c r="P111" s="44">
        <f t="shared" si="110"/>
        <v>34940.770000000004</v>
      </c>
      <c r="Q111" s="44">
        <f t="shared" si="110"/>
        <v>39592.44</v>
      </c>
      <c r="R111" s="44">
        <f t="shared" si="110"/>
        <v>49934.58</v>
      </c>
      <c r="S111" s="44">
        <f t="shared" si="110"/>
        <v>41090.489745999999</v>
      </c>
      <c r="T111" s="44">
        <f t="shared" si="110"/>
        <v>50075.49</v>
      </c>
      <c r="U111" s="44"/>
      <c r="V111" s="44" t="s">
        <v>84</v>
      </c>
      <c r="W111" s="45"/>
      <c r="X111" s="46">
        <f t="shared" si="89"/>
        <v>20.388184582855583</v>
      </c>
      <c r="Y111" s="46">
        <f t="shared" si="89"/>
        <v>15.595137915395995</v>
      </c>
      <c r="Z111" s="46">
        <f t="shared" si="89"/>
        <v>23.561637264880719</v>
      </c>
      <c r="AA111" s="46">
        <f t="shared" si="89"/>
        <v>-5.3782687974184507</v>
      </c>
      <c r="AB111" s="46">
        <f t="shared" si="89"/>
        <v>7.8841761457162596</v>
      </c>
      <c r="AC111" s="46">
        <f t="shared" si="89"/>
        <v>-8.4614249436250066</v>
      </c>
      <c r="AD111" s="47">
        <f t="shared" si="89"/>
        <v>10.882476952188647</v>
      </c>
      <c r="AE111" s="47">
        <f t="shared" si="89"/>
        <v>21.734336472749185</v>
      </c>
      <c r="AF111" s="47">
        <f t="shared" si="89"/>
        <v>-10.542229879442022</v>
      </c>
      <c r="AG111" s="47">
        <f t="shared" si="89"/>
        <v>8.7804615775894046</v>
      </c>
      <c r="AH111" s="47">
        <f t="shared" si="89"/>
        <v>11.50034320596578</v>
      </c>
      <c r="AI111" s="47">
        <f t="shared" si="89"/>
        <v>23.159893831456202</v>
      </c>
      <c r="AJ111" s="47">
        <f t="shared" si="89"/>
        <v>22.102651952648557</v>
      </c>
      <c r="AK111" s="47">
        <f t="shared" si="89"/>
        <v>15.725274121100163</v>
      </c>
      <c r="AL111" s="47">
        <f t="shared" si="89"/>
        <v>13.313015139620553</v>
      </c>
      <c r="AN111" s="43">
        <f t="shared" si="109"/>
        <v>27.517923376717562</v>
      </c>
      <c r="AO111" s="43">
        <f t="shared" si="109"/>
        <v>26.134198800673332</v>
      </c>
      <c r="AP111" s="43">
        <f t="shared" si="109"/>
        <v>25.861818446260415</v>
      </c>
      <c r="AQ111" s="43">
        <f t="shared" si="109"/>
        <v>24.813791591633741</v>
      </c>
      <c r="AR111" s="43">
        <f t="shared" si="109"/>
        <v>25.672114876106022</v>
      </c>
      <c r="AS111" s="43">
        <f t="shared" si="109"/>
        <v>25.157721397678511</v>
      </c>
      <c r="AT111" s="43">
        <f t="shared" si="109"/>
        <v>25.999628827925825</v>
      </c>
      <c r="AU111" s="43">
        <f t="shared" si="109"/>
        <v>26.576893334850045</v>
      </c>
      <c r="AV111" s="43">
        <f t="shared" si="109"/>
        <v>25.394921362442457</v>
      </c>
      <c r="AW111" s="43">
        <f t="shared" si="109"/>
        <v>26.419669835557485</v>
      </c>
      <c r="AX111" s="43">
        <f t="shared" si="109"/>
        <v>25.084345327336333</v>
      </c>
      <c r="AY111" s="43">
        <f t="shared" si="109"/>
        <v>25.623536053446717</v>
      </c>
      <c r="AZ111" s="43">
        <f t="shared" si="109"/>
        <v>27.216059902471358</v>
      </c>
      <c r="BA111" s="96"/>
      <c r="BB111" s="47">
        <f t="shared" si="92"/>
        <v>26.121501983712037</v>
      </c>
      <c r="BC111" s="89">
        <f t="shared" si="92"/>
        <v>-17.711354043630688</v>
      </c>
      <c r="BD111" s="47">
        <f t="shared" si="92"/>
        <v>21.866374213450833</v>
      </c>
      <c r="BE111" s="47">
        <f t="shared" si="92"/>
        <v>-100</v>
      </c>
      <c r="BF111" s="326" t="s">
        <v>84</v>
      </c>
      <c r="BG111" s="3"/>
      <c r="BH111" s="340" t="s">
        <v>84</v>
      </c>
      <c r="BI111" s="341"/>
    </row>
    <row r="112" spans="1:64" ht="11.85" hidden="1" customHeight="1" x14ac:dyDescent="0.45">
      <c r="A112" s="112" t="s">
        <v>48</v>
      </c>
      <c r="B112" s="44">
        <f t="shared" ref="B112:V112" si="111">+B105+B106+B108+B110</f>
        <v>24041.509895727486</v>
      </c>
      <c r="C112" s="44">
        <f t="shared" si="111"/>
        <v>27106.267839734588</v>
      </c>
      <c r="D112" s="44">
        <f t="shared" si="111"/>
        <v>32832.223461398033</v>
      </c>
      <c r="E112" s="44">
        <f t="shared" si="111"/>
        <v>41821.319651285579</v>
      </c>
      <c r="F112" s="44">
        <f t="shared" si="111"/>
        <v>41665.606010562777</v>
      </c>
      <c r="G112" s="44">
        <f t="shared" si="111"/>
        <v>43065.53</v>
      </c>
      <c r="H112" s="44">
        <f t="shared" si="111"/>
        <v>40625.969999999994</v>
      </c>
      <c r="I112" s="44">
        <f t="shared" si="111"/>
        <v>42296.88</v>
      </c>
      <c r="J112" s="44">
        <f t="shared" si="111"/>
        <v>51178.67</v>
      </c>
      <c r="K112" s="44">
        <f t="shared" si="111"/>
        <v>49273.03</v>
      </c>
      <c r="L112" s="44">
        <f t="shared" si="111"/>
        <v>50096.55</v>
      </c>
      <c r="M112" s="44">
        <f t="shared" si="111"/>
        <v>58166.48</v>
      </c>
      <c r="N112" s="44">
        <f t="shared" si="111"/>
        <v>70623.399999999994</v>
      </c>
      <c r="O112" s="44">
        <f t="shared" si="111"/>
        <v>82121.149999999994</v>
      </c>
      <c r="P112" s="44">
        <f t="shared" si="111"/>
        <v>95282.84</v>
      </c>
      <c r="Q112" s="44">
        <f t="shared" si="111"/>
        <v>110538.94</v>
      </c>
      <c r="R112" s="44">
        <f t="shared" si="111"/>
        <v>139095.67999999999</v>
      </c>
      <c r="S112" s="44">
        <f t="shared" si="111"/>
        <v>109213.742841</v>
      </c>
      <c r="T112" s="44">
        <f t="shared" si="111"/>
        <v>143102.99</v>
      </c>
      <c r="U112" s="44"/>
      <c r="V112" s="44" t="e">
        <f t="shared" si="111"/>
        <v>#VALUE!</v>
      </c>
      <c r="W112" s="45"/>
      <c r="X112" s="46">
        <f t="shared" si="89"/>
        <v>12.747776480343909</v>
      </c>
      <c r="Y112" s="46">
        <f t="shared" si="89"/>
        <v>21.124101833266295</v>
      </c>
      <c r="Z112" s="46">
        <f t="shared" si="89"/>
        <v>27.378883432784672</v>
      </c>
      <c r="AA112" s="46">
        <f t="shared" si="89"/>
        <v>-0.37233076818515842</v>
      </c>
      <c r="AB112" s="46">
        <f t="shared" si="89"/>
        <v>3.3599031034909688</v>
      </c>
      <c r="AC112" s="46">
        <f t="shared" si="89"/>
        <v>-5.6647625142428382</v>
      </c>
      <c r="AD112" s="47">
        <f t="shared" si="89"/>
        <v>4.112911027109023</v>
      </c>
      <c r="AE112" s="47">
        <f t="shared" si="89"/>
        <v>20.998688319327584</v>
      </c>
      <c r="AF112" s="47">
        <f t="shared" si="89"/>
        <v>-3.7235043427271575</v>
      </c>
      <c r="AG112" s="47">
        <f t="shared" si="89"/>
        <v>1.6713402849388492</v>
      </c>
      <c r="AH112" s="47">
        <f t="shared" si="89"/>
        <v>16.108753996033663</v>
      </c>
      <c r="AI112" s="47">
        <f t="shared" si="89"/>
        <v>21.415977036946355</v>
      </c>
      <c r="AJ112" s="47">
        <f t="shared" si="89"/>
        <v>16.280368829594714</v>
      </c>
      <c r="AK112" s="47">
        <f t="shared" si="89"/>
        <v>16.027162308370023</v>
      </c>
      <c r="AL112" s="47">
        <f t="shared" si="89"/>
        <v>16.011382532258711</v>
      </c>
      <c r="AN112" s="43">
        <f t="shared" ref="AN112:AZ112" si="112">+(C112/C$30)*100</f>
        <v>2.8810017360382467</v>
      </c>
      <c r="AO112" s="43">
        <f t="shared" si="112"/>
        <v>2.8860915333978108</v>
      </c>
      <c r="AP112" s="43">
        <f t="shared" si="112"/>
        <v>2.973833413504289</v>
      </c>
      <c r="AQ112" s="43">
        <f t="shared" si="112"/>
        <v>2.9528310097785915</v>
      </c>
      <c r="AR112" s="43">
        <f t="shared" si="112"/>
        <v>2.3836807315899651</v>
      </c>
      <c r="AS112" s="43">
        <f t="shared" si="112"/>
        <v>1.8071331797507713</v>
      </c>
      <c r="AT112" s="43">
        <f t="shared" si="112"/>
        <v>1.9102136087965189</v>
      </c>
      <c r="AU112" s="43">
        <f t="shared" si="112"/>
        <v>1.8488971267821885</v>
      </c>
      <c r="AV112" s="43">
        <f t="shared" si="112"/>
        <v>1.7080792996053404</v>
      </c>
      <c r="AW112" s="43">
        <f t="shared" si="112"/>
        <v>1.7133220017607123</v>
      </c>
      <c r="AX112" s="43">
        <f t="shared" si="112"/>
        <v>1.7490363600627965</v>
      </c>
      <c r="AY112" s="43">
        <f t="shared" si="112"/>
        <v>1.8231559202939012</v>
      </c>
      <c r="AZ112" s="43">
        <f t="shared" si="112"/>
        <v>1.8501208985934796</v>
      </c>
      <c r="BA112" s="96"/>
      <c r="BB112" s="47">
        <f t="shared" si="92"/>
        <v>25.83409972992321</v>
      </c>
      <c r="BC112" s="89">
        <f t="shared" si="92"/>
        <v>-21.483008788626645</v>
      </c>
      <c r="BD112" s="47">
        <f t="shared" si="92"/>
        <v>31.030203962827297</v>
      </c>
      <c r="BE112" s="47">
        <f t="shared" si="92"/>
        <v>-100</v>
      </c>
      <c r="BF112" s="47" t="e">
        <f t="shared" si="92"/>
        <v>#VALUE!</v>
      </c>
      <c r="BH112" s="340">
        <f t="shared" si="93"/>
        <v>0</v>
      </c>
      <c r="BI112" s="341"/>
    </row>
    <row r="113" spans="1:61" ht="11.85" customHeight="1" x14ac:dyDescent="0.45">
      <c r="A113" s="99" t="s">
        <v>13</v>
      </c>
      <c r="B113" s="40">
        <v>2893.5153447588682</v>
      </c>
      <c r="C113" s="40">
        <v>3450.0477516912056</v>
      </c>
      <c r="D113" s="40">
        <v>4049.158953722334</v>
      </c>
      <c r="E113" s="40">
        <v>4852.7606871753896</v>
      </c>
      <c r="F113" s="40">
        <v>4694.770750988142</v>
      </c>
      <c r="G113" s="40">
        <v>5307.77</v>
      </c>
      <c r="H113" s="40">
        <v>4632.58</v>
      </c>
      <c r="I113" s="40">
        <v>5477.32</v>
      </c>
      <c r="J113" s="40">
        <v>6309.06</v>
      </c>
      <c r="K113" s="40">
        <v>5435.98</v>
      </c>
      <c r="L113" s="40">
        <v>6315</v>
      </c>
      <c r="M113" s="40">
        <v>7415.55</v>
      </c>
      <c r="N113" s="40">
        <v>8831.27</v>
      </c>
      <c r="O113" s="40">
        <v>9573.89</v>
      </c>
      <c r="P113" s="40">
        <v>11458.18</v>
      </c>
      <c r="Q113" s="40">
        <v>14818.87</v>
      </c>
      <c r="R113" s="130">
        <v>15267.03</v>
      </c>
      <c r="S113" s="40">
        <v>14811.365400000001</v>
      </c>
      <c r="T113" s="40">
        <v>17132.8</v>
      </c>
      <c r="U113" s="40"/>
      <c r="V113" s="40" t="s">
        <v>84</v>
      </c>
      <c r="W113" s="41"/>
      <c r="X113" s="42">
        <f t="shared" si="89"/>
        <v>19.233781080180034</v>
      </c>
      <c r="Y113" s="42">
        <f t="shared" si="89"/>
        <v>17.365301733503415</v>
      </c>
      <c r="Z113" s="42">
        <f t="shared" si="89"/>
        <v>19.846139473342127</v>
      </c>
      <c r="AA113" s="42">
        <f t="shared" si="89"/>
        <v>-3.2556712842810254</v>
      </c>
      <c r="AB113" s="42">
        <f t="shared" si="89"/>
        <v>13.057064583671863</v>
      </c>
      <c r="AC113" s="42">
        <f t="shared" si="89"/>
        <v>-12.720784811700591</v>
      </c>
      <c r="AD113" s="43">
        <f t="shared" si="89"/>
        <v>18.234763350012308</v>
      </c>
      <c r="AE113" s="43">
        <f t="shared" si="89"/>
        <v>15.185163547136193</v>
      </c>
      <c r="AF113" s="43">
        <f t="shared" si="89"/>
        <v>-13.838511600777304</v>
      </c>
      <c r="AG113" s="43">
        <f t="shared" si="89"/>
        <v>16.170405336296323</v>
      </c>
      <c r="AH113" s="43">
        <f t="shared" si="89"/>
        <v>17.427553444180521</v>
      </c>
      <c r="AI113" s="43">
        <f t="shared" si="89"/>
        <v>19.091233961068287</v>
      </c>
      <c r="AJ113" s="88">
        <f t="shared" si="89"/>
        <v>8.4089830794438214</v>
      </c>
      <c r="AK113" s="43">
        <f t="shared" ref="AJ113:AL120" si="113">((P113/O113)-1)*100</f>
        <v>19.681550550507687</v>
      </c>
      <c r="AL113" s="43">
        <f t="shared" si="113"/>
        <v>29.330050671223539</v>
      </c>
      <c r="AN113" s="43">
        <f t="shared" ref="AN113:AZ113" si="114">+(C113/C$120)*100</f>
        <v>9.243322429760882</v>
      </c>
      <c r="AO113" s="43">
        <f t="shared" si="114"/>
        <v>8.9129565239421211</v>
      </c>
      <c r="AP113" s="43">
        <f t="shared" si="114"/>
        <v>8.5548431413927872</v>
      </c>
      <c r="AQ113" s="43">
        <f t="shared" si="114"/>
        <v>8.3922951353807207</v>
      </c>
      <c r="AR113" s="43">
        <f t="shared" si="114"/>
        <v>9.0989069010176724</v>
      </c>
      <c r="AS113" s="43">
        <f t="shared" si="114"/>
        <v>8.5016958135674994</v>
      </c>
      <c r="AT113" s="43">
        <f t="shared" si="114"/>
        <v>9.3687936651018706</v>
      </c>
      <c r="AU113" s="43">
        <f t="shared" si="114"/>
        <v>9.0615854478267899</v>
      </c>
      <c r="AV113" s="43">
        <f t="shared" si="114"/>
        <v>8.3395376387454263</v>
      </c>
      <c r="AW113" s="43">
        <f t="shared" si="114"/>
        <v>9.2654623179589759</v>
      </c>
      <c r="AX113" s="43">
        <f t="shared" si="114"/>
        <v>9.2648050974512746</v>
      </c>
      <c r="AY113" s="43">
        <f t="shared" si="114"/>
        <v>9.1513058061296455</v>
      </c>
      <c r="AZ113" s="43">
        <f t="shared" si="114"/>
        <v>8.6299729055038661</v>
      </c>
      <c r="BA113" s="96"/>
      <c r="BB113" s="43">
        <f t="shared" si="92"/>
        <v>3.024252186570231</v>
      </c>
      <c r="BC113" s="88">
        <f t="shared" si="92"/>
        <v>-2.9846315884621943</v>
      </c>
      <c r="BD113" s="43">
        <f t="shared" si="92"/>
        <v>15.67333285829271</v>
      </c>
      <c r="BE113" s="43">
        <f t="shared" si="92"/>
        <v>-100</v>
      </c>
      <c r="BF113" s="43" t="s">
        <v>84</v>
      </c>
      <c r="BH113" s="340">
        <f t="shared" si="93"/>
        <v>0</v>
      </c>
      <c r="BI113" s="341">
        <f t="shared" ref="BI113:BI117" si="115">+BH113/BH$120</f>
        <v>0</v>
      </c>
    </row>
    <row r="114" spans="1:61" ht="11.85" hidden="1" customHeight="1" x14ac:dyDescent="0.45">
      <c r="A114" s="112" t="s">
        <v>39</v>
      </c>
      <c r="B114" s="84">
        <f t="shared" ref="B114:T114" si="116">+B105+B111+B113</f>
        <v>26935.025240486353</v>
      </c>
      <c r="C114" s="84">
        <f t="shared" si="116"/>
        <v>30556.315591425795</v>
      </c>
      <c r="D114" s="84">
        <f t="shared" si="116"/>
        <v>36881.382415120366</v>
      </c>
      <c r="E114" s="84">
        <f t="shared" si="116"/>
        <v>46674.080338460968</v>
      </c>
      <c r="F114" s="84">
        <f t="shared" si="116"/>
        <v>46360.376761550913</v>
      </c>
      <c r="G114" s="84">
        <f t="shared" si="116"/>
        <v>48373.3</v>
      </c>
      <c r="H114" s="84">
        <f t="shared" si="116"/>
        <v>45258.55</v>
      </c>
      <c r="I114" s="84">
        <f t="shared" si="116"/>
        <v>47774.2</v>
      </c>
      <c r="J114" s="84">
        <f t="shared" si="116"/>
        <v>57487.729999999996</v>
      </c>
      <c r="K114" s="84">
        <f t="shared" si="116"/>
        <v>54709.009999999995</v>
      </c>
      <c r="L114" s="84">
        <f t="shared" si="116"/>
        <v>56411.55</v>
      </c>
      <c r="M114" s="84">
        <f t="shared" si="116"/>
        <v>65582.03</v>
      </c>
      <c r="N114" s="84">
        <f t="shared" si="116"/>
        <v>79454.67</v>
      </c>
      <c r="O114" s="84">
        <f t="shared" si="116"/>
        <v>91695.039999999994</v>
      </c>
      <c r="P114" s="84">
        <f t="shared" si="116"/>
        <v>106741.01999999999</v>
      </c>
      <c r="Q114" s="84">
        <f t="shared" si="116"/>
        <v>125357.81</v>
      </c>
      <c r="R114" s="84">
        <f t="shared" si="116"/>
        <v>154362.71</v>
      </c>
      <c r="S114" s="84">
        <f t="shared" si="116"/>
        <v>124025.10824099999</v>
      </c>
      <c r="T114" s="84">
        <f t="shared" si="116"/>
        <v>160235.78999999998</v>
      </c>
      <c r="U114" s="84"/>
      <c r="V114" s="325" t="s">
        <v>84</v>
      </c>
      <c r="W114" s="45"/>
      <c r="X114" s="46">
        <f t="shared" ref="X114:AI120" si="117">((C114/B114)-1)*100</f>
        <v>13.444540402717852</v>
      </c>
      <c r="Y114" s="46">
        <f t="shared" si="117"/>
        <v>20.699703813340008</v>
      </c>
      <c r="Z114" s="46">
        <f t="shared" si="117"/>
        <v>26.551873281533677</v>
      </c>
      <c r="AA114" s="46">
        <f t="shared" si="117"/>
        <v>-0.67211517535044063</v>
      </c>
      <c r="AB114" s="46">
        <f t="shared" si="117"/>
        <v>4.3419043999627593</v>
      </c>
      <c r="AC114" s="46">
        <f t="shared" si="117"/>
        <v>-6.4389859695327845</v>
      </c>
      <c r="AD114" s="47">
        <f t="shared" si="117"/>
        <v>5.5583972531156878</v>
      </c>
      <c r="AE114" s="47">
        <f t="shared" si="117"/>
        <v>20.332166734346146</v>
      </c>
      <c r="AF114" s="47">
        <f t="shared" si="117"/>
        <v>-4.8335879673801703</v>
      </c>
      <c r="AG114" s="47">
        <f t="shared" si="117"/>
        <v>3.1119919735341783</v>
      </c>
      <c r="AH114" s="47">
        <f t="shared" si="117"/>
        <v>16.256387211484167</v>
      </c>
      <c r="AI114" s="47">
        <f t="shared" si="117"/>
        <v>21.153111606944776</v>
      </c>
      <c r="AJ114" s="47">
        <f t="shared" si="113"/>
        <v>15.405475851828454</v>
      </c>
      <c r="AK114" s="47">
        <f t="shared" si="113"/>
        <v>16.408717418084983</v>
      </c>
      <c r="AL114" s="47">
        <f t="shared" si="113"/>
        <v>17.4410831000116</v>
      </c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96"/>
      <c r="BB114" s="47">
        <f t="shared" si="92"/>
        <v>23.13768882848224</v>
      </c>
      <c r="BC114" s="89">
        <f t="shared" si="92"/>
        <v>-19.653452416713858</v>
      </c>
      <c r="BD114" s="47">
        <f t="shared" si="92"/>
        <v>29.196250882230256</v>
      </c>
      <c r="BE114" s="47">
        <f t="shared" si="92"/>
        <v>-100</v>
      </c>
      <c r="BF114" s="326" t="s">
        <v>84</v>
      </c>
      <c r="BH114" s="340">
        <f t="shared" si="93"/>
        <v>0</v>
      </c>
      <c r="BI114" s="341">
        <f t="shared" si="115"/>
        <v>0</v>
      </c>
    </row>
    <row r="115" spans="1:61" ht="11.85" customHeight="1" x14ac:dyDescent="0.45">
      <c r="A115" s="99" t="s">
        <v>14</v>
      </c>
      <c r="B115" s="40">
        <v>2687.9231074118115</v>
      </c>
      <c r="C115" s="40">
        <v>3416.2995245641837</v>
      </c>
      <c r="D115" s="40">
        <v>4312.5464083938659</v>
      </c>
      <c r="E115" s="40">
        <v>5210.8396641343461</v>
      </c>
      <c r="F115" s="40">
        <v>4882.2807707432166</v>
      </c>
      <c r="G115" s="40">
        <v>4920.42</v>
      </c>
      <c r="H115" s="40">
        <v>4555.42</v>
      </c>
      <c r="I115" s="40">
        <v>5346.5</v>
      </c>
      <c r="J115" s="40">
        <v>6219.54</v>
      </c>
      <c r="K115" s="40">
        <v>5441.04</v>
      </c>
      <c r="L115" s="40">
        <v>6200.43</v>
      </c>
      <c r="M115" s="40">
        <v>7212.16</v>
      </c>
      <c r="N115" s="40">
        <v>8591.2099999999991</v>
      </c>
      <c r="O115" s="40">
        <v>9833.8799999999992</v>
      </c>
      <c r="P115" s="40">
        <v>11834.61</v>
      </c>
      <c r="Q115" s="40">
        <v>14925.66</v>
      </c>
      <c r="R115" s="130">
        <v>11808</v>
      </c>
      <c r="S115" s="40">
        <v>13779.229531999999</v>
      </c>
      <c r="T115" s="40">
        <v>17699.72</v>
      </c>
      <c r="U115" s="40"/>
      <c r="V115" s="40" t="s">
        <v>84</v>
      </c>
      <c r="W115" s="41"/>
      <c r="X115" s="42">
        <f t="shared" si="117"/>
        <v>27.098112112802308</v>
      </c>
      <c r="Y115" s="42">
        <f t="shared" si="117"/>
        <v>26.234435165459224</v>
      </c>
      <c r="Z115" s="42">
        <f t="shared" si="117"/>
        <v>20.829764382177029</v>
      </c>
      <c r="AA115" s="42">
        <f t="shared" si="117"/>
        <v>-6.3052965465923876</v>
      </c>
      <c r="AB115" s="42">
        <f t="shared" si="117"/>
        <v>0.781176483854229</v>
      </c>
      <c r="AC115" s="42">
        <f t="shared" si="117"/>
        <v>-7.4180659374606268</v>
      </c>
      <c r="AD115" s="43">
        <f t="shared" si="117"/>
        <v>17.365687466797787</v>
      </c>
      <c r="AE115" s="43">
        <f t="shared" si="117"/>
        <v>16.329187318806703</v>
      </c>
      <c r="AF115" s="43">
        <f t="shared" si="117"/>
        <v>-12.517002865163661</v>
      </c>
      <c r="AG115" s="43">
        <f t="shared" si="117"/>
        <v>13.956706806051788</v>
      </c>
      <c r="AH115" s="43">
        <f t="shared" si="117"/>
        <v>16.317094137019517</v>
      </c>
      <c r="AI115" s="43">
        <f t="shared" si="117"/>
        <v>19.121178676013841</v>
      </c>
      <c r="AJ115" s="88">
        <f t="shared" si="113"/>
        <v>14.464435161054157</v>
      </c>
      <c r="AK115" s="43">
        <f t="shared" si="113"/>
        <v>20.345275720265054</v>
      </c>
      <c r="AL115" s="43">
        <f>((Q115/P115)-1)*100</f>
        <v>26.118731415737393</v>
      </c>
      <c r="AN115" s="43">
        <f t="shared" ref="AN115:AZ115" si="118">+(C115/C$120)*100</f>
        <v>9.1529046247855881</v>
      </c>
      <c r="AO115" s="43">
        <f t="shared" si="118"/>
        <v>9.4927215959655502</v>
      </c>
      <c r="AP115" s="43">
        <f t="shared" si="118"/>
        <v>9.1860940267310696</v>
      </c>
      <c r="AQ115" s="43">
        <f t="shared" si="118"/>
        <v>8.7274849689406331</v>
      </c>
      <c r="AR115" s="43">
        <f t="shared" si="118"/>
        <v>8.434887625858952</v>
      </c>
      <c r="AS115" s="43">
        <f t="shared" si="118"/>
        <v>8.3600920314471967</v>
      </c>
      <c r="AT115" s="43">
        <f t="shared" si="118"/>
        <v>9.1450299289556121</v>
      </c>
      <c r="AU115" s="43">
        <f t="shared" si="118"/>
        <v>8.9330095380574353</v>
      </c>
      <c r="AV115" s="43">
        <f t="shared" si="118"/>
        <v>8.3473003715833052</v>
      </c>
      <c r="AW115" s="43">
        <f t="shared" si="118"/>
        <v>9.0973635027937245</v>
      </c>
      <c r="AX115" s="43">
        <f t="shared" si="118"/>
        <v>9.0106946526736635</v>
      </c>
      <c r="AY115" s="43">
        <f t="shared" si="118"/>
        <v>8.9025462877569197</v>
      </c>
      <c r="AZ115" s="43">
        <f t="shared" si="118"/>
        <v>8.8643297506004721</v>
      </c>
      <c r="BA115" s="96"/>
      <c r="BB115" s="43">
        <f t="shared" si="92"/>
        <v>-20.887920534167336</v>
      </c>
      <c r="BC115" s="88">
        <f t="shared" si="92"/>
        <v>16.694017039295382</v>
      </c>
      <c r="BD115" s="43">
        <f t="shared" si="92"/>
        <v>28.452174767067383</v>
      </c>
      <c r="BE115" s="183">
        <f t="shared" si="92"/>
        <v>-100</v>
      </c>
      <c r="BF115" s="183" t="s">
        <v>84</v>
      </c>
      <c r="BH115" s="340">
        <f t="shared" si="93"/>
        <v>0</v>
      </c>
      <c r="BI115" s="341">
        <f t="shared" si="115"/>
        <v>0</v>
      </c>
    </row>
    <row r="116" spans="1:61" ht="11.85" hidden="1" customHeight="1" x14ac:dyDescent="0.45">
      <c r="A116" s="112" t="s">
        <v>43</v>
      </c>
      <c r="B116" s="84">
        <f t="shared" ref="B116:T116" si="119">+B105+B111+B113+B115</f>
        <v>29622.948347898164</v>
      </c>
      <c r="C116" s="84">
        <f t="shared" si="119"/>
        <v>33972.615115989982</v>
      </c>
      <c r="D116" s="84">
        <f t="shared" si="119"/>
        <v>41193.92882351423</v>
      </c>
      <c r="E116" s="84">
        <f t="shared" si="119"/>
        <v>51884.920002595318</v>
      </c>
      <c r="F116" s="84">
        <f t="shared" si="119"/>
        <v>51242.657532294128</v>
      </c>
      <c r="G116" s="84">
        <f t="shared" si="119"/>
        <v>53293.72</v>
      </c>
      <c r="H116" s="84">
        <f t="shared" si="119"/>
        <v>49813.97</v>
      </c>
      <c r="I116" s="84">
        <f t="shared" si="119"/>
        <v>53120.7</v>
      </c>
      <c r="J116" s="84">
        <f t="shared" si="119"/>
        <v>63707.27</v>
      </c>
      <c r="K116" s="84">
        <f t="shared" si="119"/>
        <v>60150.049999999996</v>
      </c>
      <c r="L116" s="84">
        <f t="shared" si="119"/>
        <v>62611.98</v>
      </c>
      <c r="M116" s="84">
        <f t="shared" si="119"/>
        <v>72794.19</v>
      </c>
      <c r="N116" s="84">
        <f t="shared" si="119"/>
        <v>88045.88</v>
      </c>
      <c r="O116" s="84">
        <f t="shared" si="119"/>
        <v>101528.92</v>
      </c>
      <c r="P116" s="84">
        <f t="shared" si="119"/>
        <v>118575.62999999999</v>
      </c>
      <c r="Q116" s="84">
        <f t="shared" si="119"/>
        <v>140283.47</v>
      </c>
      <c r="R116" s="84">
        <f t="shared" si="119"/>
        <v>166170.71</v>
      </c>
      <c r="S116" s="84">
        <f t="shared" si="119"/>
        <v>137804.33777300001</v>
      </c>
      <c r="T116" s="84">
        <f t="shared" si="119"/>
        <v>177935.50999999998</v>
      </c>
      <c r="U116" s="84"/>
      <c r="V116" s="325" t="s">
        <v>84</v>
      </c>
      <c r="W116" s="45"/>
      <c r="X116" s="46">
        <f t="shared" si="117"/>
        <v>14.68343635821936</v>
      </c>
      <c r="Y116" s="46">
        <f t="shared" si="117"/>
        <v>21.256278572812537</v>
      </c>
      <c r="Z116" s="46">
        <f t="shared" si="117"/>
        <v>25.95283209058341</v>
      </c>
      <c r="AA116" s="46">
        <f t="shared" si="117"/>
        <v>-1.2378596136778497</v>
      </c>
      <c r="AB116" s="46">
        <f t="shared" si="117"/>
        <v>4.0026465575351056</v>
      </c>
      <c r="AC116" s="46">
        <f t="shared" si="117"/>
        <v>-6.529380947698904</v>
      </c>
      <c r="AD116" s="47">
        <f t="shared" si="117"/>
        <v>6.638157930395816</v>
      </c>
      <c r="AE116" s="47">
        <f t="shared" si="117"/>
        <v>19.929274275376653</v>
      </c>
      <c r="AF116" s="47">
        <f t="shared" si="117"/>
        <v>-5.5836955499741219</v>
      </c>
      <c r="AG116" s="47">
        <f t="shared" si="117"/>
        <v>4.0929808038397519</v>
      </c>
      <c r="AH116" s="47">
        <f t="shared" si="117"/>
        <v>16.262398984986582</v>
      </c>
      <c r="AI116" s="47">
        <f t="shared" si="117"/>
        <v>20.951795740841405</v>
      </c>
      <c r="AJ116" s="47">
        <f t="shared" si="113"/>
        <v>15.313652382144394</v>
      </c>
      <c r="AK116" s="47">
        <f t="shared" si="113"/>
        <v>16.79000426676458</v>
      </c>
      <c r="AL116" s="47">
        <f>((Q116/P116)-1)*100</f>
        <v>18.307168176125231</v>
      </c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96"/>
      <c r="BB116" s="47">
        <f t="shared" si="92"/>
        <v>18.453521288003483</v>
      </c>
      <c r="BC116" s="89">
        <f t="shared" si="92"/>
        <v>-17.07062106613132</v>
      </c>
      <c r="BD116" s="47">
        <f t="shared" si="92"/>
        <v>29.121849773050368</v>
      </c>
      <c r="BE116" s="47">
        <f t="shared" si="92"/>
        <v>-100</v>
      </c>
      <c r="BF116" s="326" t="s">
        <v>84</v>
      </c>
      <c r="BH116" s="340">
        <f t="shared" si="93"/>
        <v>0</v>
      </c>
      <c r="BI116" s="341">
        <f t="shared" si="115"/>
        <v>0</v>
      </c>
    </row>
    <row r="117" spans="1:61" ht="11.85" customHeight="1" x14ac:dyDescent="0.45">
      <c r="A117" s="99" t="s">
        <v>15</v>
      </c>
      <c r="B117" s="40">
        <v>2986.1395899053628</v>
      </c>
      <c r="C117" s="40">
        <v>3352.1431395808622</v>
      </c>
      <c r="D117" s="40">
        <v>4236.1026463512426</v>
      </c>
      <c r="E117" s="40">
        <v>4840.382927802154</v>
      </c>
      <c r="F117" s="40">
        <v>4698.782505910166</v>
      </c>
      <c r="G117" s="40">
        <v>5040.43</v>
      </c>
      <c r="H117" s="40">
        <v>4676.1000000000004</v>
      </c>
      <c r="I117" s="40">
        <v>5342.75</v>
      </c>
      <c r="J117" s="40">
        <v>5916.97</v>
      </c>
      <c r="K117" s="40">
        <v>5033.18</v>
      </c>
      <c r="L117" s="40">
        <v>5544.36</v>
      </c>
      <c r="M117" s="40">
        <v>7245.81</v>
      </c>
      <c r="N117" s="40">
        <v>8456.9599999999991</v>
      </c>
      <c r="O117" s="40">
        <v>9408.74</v>
      </c>
      <c r="P117" s="40">
        <v>11144.79</v>
      </c>
      <c r="Q117" s="40">
        <v>13581.5</v>
      </c>
      <c r="R117" s="130">
        <v>11604.48</v>
      </c>
      <c r="S117" s="40">
        <v>14622.195416</v>
      </c>
      <c r="T117" s="40">
        <v>17371.18</v>
      </c>
      <c r="U117" s="40"/>
      <c r="V117" s="40" t="s">
        <v>84</v>
      </c>
      <c r="W117" s="41"/>
      <c r="X117" s="42">
        <f t="shared" si="117"/>
        <v>12.256746165275523</v>
      </c>
      <c r="Y117" s="42">
        <f t="shared" si="117"/>
        <v>26.369980933478487</v>
      </c>
      <c r="Z117" s="42">
        <f t="shared" si="117"/>
        <v>14.265005640772355</v>
      </c>
      <c r="AA117" s="42">
        <f t="shared" si="117"/>
        <v>-2.9253971019248204</v>
      </c>
      <c r="AB117" s="42">
        <f t="shared" si="117"/>
        <v>7.2709791027804949</v>
      </c>
      <c r="AC117" s="42">
        <f t="shared" si="117"/>
        <v>-7.2281531535999921</v>
      </c>
      <c r="AD117" s="43">
        <f t="shared" si="117"/>
        <v>14.25653856846516</v>
      </c>
      <c r="AE117" s="43">
        <f t="shared" si="117"/>
        <v>10.747648682794452</v>
      </c>
      <c r="AF117" s="43">
        <f>((K117/J117)-1)*100</f>
        <v>-14.936530014517569</v>
      </c>
      <c r="AG117" s="43">
        <f t="shared" si="117"/>
        <v>10.156203434011889</v>
      </c>
      <c r="AH117" s="43">
        <f t="shared" si="117"/>
        <v>30.687942341406416</v>
      </c>
      <c r="AI117" s="43">
        <f t="shared" si="117"/>
        <v>16.715177461180986</v>
      </c>
      <c r="AJ117" s="43">
        <f t="shared" si="113"/>
        <v>11.254398743756621</v>
      </c>
      <c r="AK117" s="43">
        <f t="shared" si="113"/>
        <v>18.451461088307262</v>
      </c>
      <c r="AL117" s="43">
        <f t="shared" si="113"/>
        <v>21.864117672921601</v>
      </c>
      <c r="AN117" s="43">
        <f t="shared" ref="AN117:AZ120" si="120">+(C117/C$120)*100</f>
        <v>8.9810176843691796</v>
      </c>
      <c r="AO117" s="43">
        <f t="shared" si="120"/>
        <v>9.3244545717762115</v>
      </c>
      <c r="AP117" s="43">
        <f t="shared" si="120"/>
        <v>8.5330226155713138</v>
      </c>
      <c r="AQ117" s="43">
        <f t="shared" si="120"/>
        <v>8.3994664826311389</v>
      </c>
      <c r="AR117" s="43">
        <f t="shared" si="120"/>
        <v>8.6406161742307042</v>
      </c>
      <c r="AS117" s="43">
        <f t="shared" si="120"/>
        <v>8.5815635766296516</v>
      </c>
      <c r="AT117" s="43">
        <f t="shared" si="120"/>
        <v>9.1386156650009536</v>
      </c>
      <c r="AU117" s="43">
        <f t="shared" si="120"/>
        <v>8.4984338787755522</v>
      </c>
      <c r="AV117" s="43">
        <f t="shared" si="120"/>
        <v>7.7215872855640955</v>
      </c>
      <c r="AW117" s="43">
        <f t="shared" si="120"/>
        <v>8.1347678000315149</v>
      </c>
      <c r="AX117" s="43">
        <f t="shared" si="120"/>
        <v>9.0527361319340329</v>
      </c>
      <c r="AY117" s="43">
        <f t="shared" si="120"/>
        <v>8.7634312109363819</v>
      </c>
      <c r="AZ117" s="43">
        <f t="shared" si="120"/>
        <v>8.4811055145745833</v>
      </c>
      <c r="BA117" s="96"/>
      <c r="BB117" s="43">
        <f t="shared" si="92"/>
        <v>-14.556713176011494</v>
      </c>
      <c r="BC117" s="88">
        <f t="shared" si="92"/>
        <v>26.004744857158624</v>
      </c>
      <c r="BD117" s="43">
        <f t="shared" si="92"/>
        <v>18.800081012403822</v>
      </c>
      <c r="BE117" s="43">
        <f t="shared" si="92"/>
        <v>-100</v>
      </c>
      <c r="BF117" s="43" t="s">
        <v>84</v>
      </c>
      <c r="BH117" s="340">
        <f t="shared" si="93"/>
        <v>0</v>
      </c>
      <c r="BI117" s="341">
        <f t="shared" si="115"/>
        <v>0</v>
      </c>
    </row>
    <row r="118" spans="1:61" ht="11.85" customHeight="1" x14ac:dyDescent="0.45">
      <c r="A118" s="101" t="s">
        <v>33</v>
      </c>
      <c r="B118" s="44">
        <f t="shared" ref="B118:T118" si="121">+B113+B115+B117</f>
        <v>8567.578042076042</v>
      </c>
      <c r="C118" s="44">
        <f t="shared" si="121"/>
        <v>10218.490415836251</v>
      </c>
      <c r="D118" s="44">
        <f t="shared" si="121"/>
        <v>12597.808008467442</v>
      </c>
      <c r="E118" s="44">
        <f t="shared" si="121"/>
        <v>14903.98327911189</v>
      </c>
      <c r="F118" s="44">
        <f t="shared" si="121"/>
        <v>14275.834027641526</v>
      </c>
      <c r="G118" s="44">
        <f t="shared" si="121"/>
        <v>15268.62</v>
      </c>
      <c r="H118" s="44">
        <f t="shared" si="121"/>
        <v>13864.1</v>
      </c>
      <c r="I118" s="44">
        <f t="shared" si="121"/>
        <v>16166.57</v>
      </c>
      <c r="J118" s="44">
        <f t="shared" si="121"/>
        <v>18445.57</v>
      </c>
      <c r="K118" s="44">
        <f>+K113+K115+K117</f>
        <v>15910.2</v>
      </c>
      <c r="L118" s="44">
        <f>+L113+L115+L117</f>
        <v>18059.79</v>
      </c>
      <c r="M118" s="44">
        <f>+M113+M115+M117</f>
        <v>21873.52</v>
      </c>
      <c r="N118" s="44">
        <f>+N113+N115+N117</f>
        <v>25879.439999999999</v>
      </c>
      <c r="O118" s="44">
        <f t="shared" si="121"/>
        <v>28816.509999999995</v>
      </c>
      <c r="P118" s="44">
        <f t="shared" si="121"/>
        <v>34437.58</v>
      </c>
      <c r="Q118" s="44">
        <f t="shared" si="121"/>
        <v>43326.03</v>
      </c>
      <c r="R118" s="44">
        <f t="shared" si="121"/>
        <v>38679.509999999995</v>
      </c>
      <c r="S118" s="44">
        <f t="shared" si="121"/>
        <v>43212.790348000002</v>
      </c>
      <c r="T118" s="44">
        <f t="shared" si="121"/>
        <v>52203.700000000004</v>
      </c>
      <c r="U118" s="44"/>
      <c r="V118" s="44" t="s">
        <v>84</v>
      </c>
      <c r="W118" s="45"/>
      <c r="X118" s="46">
        <f t="shared" si="117"/>
        <v>19.269300678119894</v>
      </c>
      <c r="Y118" s="46">
        <f t="shared" si="117"/>
        <v>23.284433373287783</v>
      </c>
      <c r="Z118" s="46">
        <f t="shared" si="117"/>
        <v>18.306163017362898</v>
      </c>
      <c r="AA118" s="46">
        <f t="shared" si="117"/>
        <v>-4.2146400710924237</v>
      </c>
      <c r="AB118" s="46">
        <f t="shared" si="117"/>
        <v>6.9543115339965267</v>
      </c>
      <c r="AC118" s="46">
        <f t="shared" si="117"/>
        <v>-9.1987357076147021</v>
      </c>
      <c r="AD118" s="47">
        <f t="shared" si="117"/>
        <v>16.607424932018656</v>
      </c>
      <c r="AE118" s="47">
        <f t="shared" si="117"/>
        <v>14.096991507784274</v>
      </c>
      <c r="AF118" s="47">
        <f>((K118/J118)-1)*100</f>
        <v>-13.745143142770866</v>
      </c>
      <c r="AG118" s="47">
        <f t="shared" si="117"/>
        <v>13.510766677980168</v>
      </c>
      <c r="AH118" s="47">
        <f t="shared" si="117"/>
        <v>21.117244441934258</v>
      </c>
      <c r="AI118" s="47">
        <f t="shared" si="117"/>
        <v>18.314016216868612</v>
      </c>
      <c r="AJ118" s="47">
        <f t="shared" si="113"/>
        <v>11.349047738281804</v>
      </c>
      <c r="AK118" s="47">
        <f t="shared" si="113"/>
        <v>19.506421839424725</v>
      </c>
      <c r="AL118" s="47">
        <f t="shared" si="113"/>
        <v>25.810321166586036</v>
      </c>
      <c r="AN118" s="43">
        <f t="shared" si="120"/>
        <v>27.37724473891565</v>
      </c>
      <c r="AO118" s="43">
        <f t="shared" si="120"/>
        <v>27.730132691683885</v>
      </c>
      <c r="AP118" s="43">
        <f t="shared" si="120"/>
        <v>26.273959783695172</v>
      </c>
      <c r="AQ118" s="43">
        <f t="shared" si="120"/>
        <v>25.519246586952494</v>
      </c>
      <c r="AR118" s="43">
        <f t="shared" si="120"/>
        <v>26.174410701107327</v>
      </c>
      <c r="AS118" s="43">
        <f t="shared" si="120"/>
        <v>25.443351421644351</v>
      </c>
      <c r="AT118" s="43">
        <f t="shared" si="120"/>
        <v>27.652439259058436</v>
      </c>
      <c r="AU118" s="43">
        <f t="shared" si="120"/>
        <v>26.493028864659777</v>
      </c>
      <c r="AV118" s="43">
        <f t="shared" si="120"/>
        <v>24.408425295892826</v>
      </c>
      <c r="AW118" s="43">
        <f t="shared" si="120"/>
        <v>26.497593620784215</v>
      </c>
      <c r="AX118" s="43">
        <f t="shared" si="120"/>
        <v>27.328235882058969</v>
      </c>
      <c r="AY118" s="43">
        <f t="shared" si="120"/>
        <v>26.817283304822947</v>
      </c>
      <c r="AZ118" s="43">
        <f t="shared" si="120"/>
        <v>25.975408170678914</v>
      </c>
      <c r="BA118" s="96"/>
      <c r="BB118" s="47">
        <f t="shared" si="92"/>
        <v>-10.724545960015275</v>
      </c>
      <c r="BC118" s="89">
        <f t="shared" si="92"/>
        <v>11.720108005504738</v>
      </c>
      <c r="BD118" s="47">
        <f t="shared" si="92"/>
        <v>20.806130730264492</v>
      </c>
      <c r="BE118" s="47">
        <f t="shared" si="92"/>
        <v>-100</v>
      </c>
      <c r="BF118" s="326" t="s">
        <v>84</v>
      </c>
      <c r="BH118" s="340" t="s">
        <v>84</v>
      </c>
      <c r="BI118" s="341"/>
    </row>
    <row r="119" spans="1:61" ht="11.85" customHeight="1" x14ac:dyDescent="0.45">
      <c r="A119" s="101" t="s">
        <v>35</v>
      </c>
      <c r="B119" s="44">
        <f t="shared" ref="B119:T119" si="122">+B118+B111</f>
        <v>17099.144834034905</v>
      </c>
      <c r="C119" s="44">
        <f t="shared" si="122"/>
        <v>20489.488793149299</v>
      </c>
      <c r="D119" s="44">
        <f t="shared" si="122"/>
        <v>24470.582748010544</v>
      </c>
      <c r="E119" s="44">
        <f t="shared" si="122"/>
        <v>29574.178136062521</v>
      </c>
      <c r="F119" s="44">
        <f t="shared" si="122"/>
        <v>28157.026372080294</v>
      </c>
      <c r="G119" s="44">
        <f t="shared" si="122"/>
        <v>30244.230000000003</v>
      </c>
      <c r="H119" s="44">
        <f t="shared" si="122"/>
        <v>27572.559999999998</v>
      </c>
      <c r="I119" s="44">
        <f t="shared" si="122"/>
        <v>31366.85</v>
      </c>
      <c r="J119" s="44">
        <f t="shared" si="122"/>
        <v>36949.53</v>
      </c>
      <c r="K119" s="44">
        <f>+K118+K111</f>
        <v>32463.43</v>
      </c>
      <c r="L119" s="44">
        <f>+L118+L111</f>
        <v>36066.47</v>
      </c>
      <c r="M119" s="44">
        <f>+M118+M111</f>
        <v>41951.03</v>
      </c>
      <c r="N119" s="44">
        <f>+N118+N111</f>
        <v>50606.879999999997</v>
      </c>
      <c r="O119" s="44">
        <f t="shared" si="122"/>
        <v>59009.369999999995</v>
      </c>
      <c r="P119" s="44">
        <f t="shared" si="122"/>
        <v>69378.350000000006</v>
      </c>
      <c r="Q119" s="44">
        <f t="shared" si="122"/>
        <v>82918.47</v>
      </c>
      <c r="R119" s="44">
        <f t="shared" si="122"/>
        <v>88614.09</v>
      </c>
      <c r="S119" s="81">
        <f t="shared" si="122"/>
        <v>84303.280094000002</v>
      </c>
      <c r="T119" s="81">
        <f t="shared" si="122"/>
        <v>102279.19</v>
      </c>
      <c r="U119" s="81"/>
      <c r="V119" s="81" t="s">
        <v>84</v>
      </c>
      <c r="W119" s="45"/>
      <c r="X119" s="46">
        <f t="shared" si="117"/>
        <v>19.827564430977283</v>
      </c>
      <c r="Y119" s="46">
        <f t="shared" si="117"/>
        <v>19.429933050317636</v>
      </c>
      <c r="Z119" s="46">
        <f t="shared" si="117"/>
        <v>20.856043522162949</v>
      </c>
      <c r="AA119" s="46">
        <f t="shared" si="117"/>
        <v>-4.7918551023203637</v>
      </c>
      <c r="AB119" s="46">
        <f t="shared" si="117"/>
        <v>7.4127274675187982</v>
      </c>
      <c r="AC119" s="46">
        <f>((H119/G119)-1)*100</f>
        <v>-8.8336519064958985</v>
      </c>
      <c r="AD119" s="47">
        <f t="shared" si="117"/>
        <v>13.761108870558258</v>
      </c>
      <c r="AE119" s="47">
        <f t="shared" si="117"/>
        <v>17.798025622592007</v>
      </c>
      <c r="AF119" s="47">
        <f>((K119/J119)-1)*100</f>
        <v>-12.141155787367254</v>
      </c>
      <c r="AG119" s="47">
        <f t="shared" si="117"/>
        <v>11.098765595625594</v>
      </c>
      <c r="AH119" s="47">
        <f t="shared" si="117"/>
        <v>16.315874550517417</v>
      </c>
      <c r="AI119" s="47">
        <f t="shared" si="117"/>
        <v>20.633224023343399</v>
      </c>
      <c r="AJ119" s="47">
        <f t="shared" si="113"/>
        <v>16.603453917728174</v>
      </c>
      <c r="AK119" s="47">
        <f t="shared" si="113"/>
        <v>17.571751740443943</v>
      </c>
      <c r="AL119" s="47">
        <f t="shared" si="113"/>
        <v>19.516347679067025</v>
      </c>
      <c r="AN119" s="43">
        <f t="shared" si="120"/>
        <v>54.895168115633219</v>
      </c>
      <c r="AO119" s="43">
        <f t="shared" si="120"/>
        <v>53.864331492357223</v>
      </c>
      <c r="AP119" s="43">
        <f t="shared" si="120"/>
        <v>52.135778229955591</v>
      </c>
      <c r="AQ119" s="43">
        <f t="shared" si="120"/>
        <v>50.333038178586229</v>
      </c>
      <c r="AR119" s="43">
        <f t="shared" si="120"/>
        <v>51.846525577213356</v>
      </c>
      <c r="AS119" s="43">
        <f t="shared" si="120"/>
        <v>50.601072819322859</v>
      </c>
      <c r="AT119" s="43">
        <f t="shared" si="120"/>
        <v>53.652068086984258</v>
      </c>
      <c r="AU119" s="43">
        <f t="shared" si="120"/>
        <v>53.069922199509826</v>
      </c>
      <c r="AV119" s="43">
        <f t="shared" si="120"/>
        <v>49.803346658335286</v>
      </c>
      <c r="AW119" s="43">
        <f t="shared" si="120"/>
        <v>52.917263456341701</v>
      </c>
      <c r="AX119" s="43">
        <f t="shared" si="120"/>
        <v>52.412581209395306</v>
      </c>
      <c r="AY119" s="43">
        <f t="shared" si="120"/>
        <v>52.440819358269664</v>
      </c>
      <c r="AZ119" s="43">
        <f t="shared" si="120"/>
        <v>53.191468073150276</v>
      </c>
      <c r="BA119" s="96"/>
      <c r="BB119" s="47">
        <f t="shared" si="92"/>
        <v>6.8689400564192704</v>
      </c>
      <c r="BC119" s="89">
        <f t="shared" si="92"/>
        <v>-4.8647003044323895</v>
      </c>
      <c r="BD119" s="47">
        <f t="shared" si="92"/>
        <v>21.322906873797166</v>
      </c>
      <c r="BE119" s="47">
        <f t="shared" si="92"/>
        <v>-100</v>
      </c>
      <c r="BF119" s="326" t="s">
        <v>84</v>
      </c>
      <c r="BH119" s="340" t="s">
        <v>84</v>
      </c>
      <c r="BI119" s="341"/>
    </row>
    <row r="120" spans="1:61" ht="11.85" customHeight="1" x14ac:dyDescent="0.45">
      <c r="A120" s="102" t="s">
        <v>16</v>
      </c>
      <c r="B120" s="76">
        <v>32609.087937803528</v>
      </c>
      <c r="C120" s="76">
        <v>37324.758255570836</v>
      </c>
      <c r="D120" s="76">
        <v>45430.031469865477</v>
      </c>
      <c r="E120" s="76">
        <v>56725.302930397469</v>
      </c>
      <c r="F120" s="76">
        <v>55941.440038204295</v>
      </c>
      <c r="G120" s="76">
        <v>58334.15</v>
      </c>
      <c r="H120" s="76">
        <v>54490.07</v>
      </c>
      <c r="I120" s="76">
        <v>58463.45</v>
      </c>
      <c r="J120" s="76">
        <v>69624.240000000005</v>
      </c>
      <c r="K120" s="76">
        <f>+K105+K111+K118</f>
        <v>65183.229999999996</v>
      </c>
      <c r="L120" s="76">
        <f>+L105+L111+L118</f>
        <v>68156.34</v>
      </c>
      <c r="M120" s="76">
        <f>+M105+M111+M118</f>
        <v>80040</v>
      </c>
      <c r="N120" s="76">
        <f>+N105+N111+N118</f>
        <v>96502.84</v>
      </c>
      <c r="O120" s="76">
        <f>+O119+O105</f>
        <v>110937.65999999999</v>
      </c>
      <c r="P120" s="76">
        <f>+P119+P105</f>
        <v>129720.42000000001</v>
      </c>
      <c r="Q120" s="76">
        <f>+Q119+Q105</f>
        <v>153864.97</v>
      </c>
      <c r="R120" s="76">
        <f>+R119+R105</f>
        <v>177775.19</v>
      </c>
      <c r="S120" s="76">
        <f>+S105+S111+S118</f>
        <v>152426.53318900001</v>
      </c>
      <c r="T120" s="76">
        <f>+T105+T111+T118</f>
        <v>195306.69</v>
      </c>
      <c r="U120" s="76">
        <f>U94+U95+U97+U99+U101+U103+U106+U108</f>
        <v>153567.81</v>
      </c>
      <c r="V120" s="76">
        <f>V94+V95+V97+V99+V101+V103+V106+V108</f>
        <v>151559.25</v>
      </c>
      <c r="W120" s="91"/>
      <c r="X120" s="78">
        <f t="shared" si="117"/>
        <v>14.461215004730189</v>
      </c>
      <c r="Y120" s="78">
        <f t="shared" si="117"/>
        <v>21.715541086149969</v>
      </c>
      <c r="Z120" s="78">
        <f t="shared" si="117"/>
        <v>24.863006022842704</v>
      </c>
      <c r="AA120" s="78">
        <f t="shared" si="117"/>
        <v>-1.3818575691962098</v>
      </c>
      <c r="AB120" s="78">
        <f t="shared" si="117"/>
        <v>4.277169054213914</v>
      </c>
      <c r="AC120" s="78">
        <f>((H120/G120)-1)*100</f>
        <v>-6.5897591719430215</v>
      </c>
      <c r="AD120" s="77">
        <f t="shared" si="117"/>
        <v>7.2919341083613975</v>
      </c>
      <c r="AE120" s="77">
        <f t="shared" si="117"/>
        <v>19.090200800671209</v>
      </c>
      <c r="AF120" s="77">
        <f>((K120/J120)-1)*100</f>
        <v>-6.3785400027346899</v>
      </c>
      <c r="AG120" s="77">
        <f t="shared" si="117"/>
        <v>4.5611578315465584</v>
      </c>
      <c r="AH120" s="77">
        <f t="shared" si="117"/>
        <v>17.435883440924215</v>
      </c>
      <c r="AI120" s="77">
        <f t="shared" si="117"/>
        <v>20.568265867066458</v>
      </c>
      <c r="AJ120" s="77">
        <f t="shared" si="113"/>
        <v>14.957922481866849</v>
      </c>
      <c r="AK120" s="77">
        <f t="shared" si="113"/>
        <v>16.93091417287873</v>
      </c>
      <c r="AL120" s="77">
        <f t="shared" si="113"/>
        <v>18.612759656498177</v>
      </c>
      <c r="AN120" s="82">
        <f t="shared" si="120"/>
        <v>100</v>
      </c>
      <c r="AO120" s="82">
        <f t="shared" si="120"/>
        <v>100</v>
      </c>
      <c r="AP120" s="82">
        <f t="shared" si="120"/>
        <v>100</v>
      </c>
      <c r="AQ120" s="82">
        <f t="shared" si="120"/>
        <v>100</v>
      </c>
      <c r="AR120" s="82">
        <f t="shared" si="120"/>
        <v>100</v>
      </c>
      <c r="AS120" s="82">
        <f t="shared" si="120"/>
        <v>100</v>
      </c>
      <c r="AT120" s="82">
        <f t="shared" si="120"/>
        <v>100</v>
      </c>
      <c r="AU120" s="82">
        <f t="shared" si="120"/>
        <v>100</v>
      </c>
      <c r="AV120" s="82">
        <f t="shared" si="120"/>
        <v>100</v>
      </c>
      <c r="AW120" s="82">
        <f t="shared" si="120"/>
        <v>100</v>
      </c>
      <c r="AX120" s="82">
        <f t="shared" si="120"/>
        <v>100</v>
      </c>
      <c r="AY120" s="82">
        <f t="shared" si="120"/>
        <v>100</v>
      </c>
      <c r="AZ120" s="82">
        <f t="shared" si="120"/>
        <v>100</v>
      </c>
      <c r="BA120" s="97"/>
      <c r="BB120" s="77">
        <f t="shared" si="92"/>
        <v>15.539742411804337</v>
      </c>
      <c r="BC120" s="120">
        <f t="shared" si="92"/>
        <v>-14.258827011238173</v>
      </c>
      <c r="BD120" s="77">
        <f t="shared" si="92"/>
        <v>28.13168804267896</v>
      </c>
      <c r="BE120" s="77">
        <f t="shared" si="92"/>
        <v>-21.370942285694362</v>
      </c>
      <c r="BF120" s="327">
        <f t="shared" si="92"/>
        <v>-1.3079303533728881</v>
      </c>
      <c r="BH120" s="340">
        <f>+U120</f>
        <v>153567.81</v>
      </c>
      <c r="BI120" s="341">
        <f t="shared" ref="BI120" si="123">+BH120/BH$120</f>
        <v>1</v>
      </c>
    </row>
    <row r="121" spans="1:61" ht="12.6" customHeight="1" x14ac:dyDescent="0.45">
      <c r="A121" s="428" t="s">
        <v>20</v>
      </c>
      <c r="B121" s="428"/>
      <c r="C121" s="428"/>
      <c r="D121" s="428"/>
      <c r="E121" s="428"/>
      <c r="F121" s="428"/>
      <c r="G121" s="428"/>
      <c r="H121" s="428"/>
      <c r="I121" s="428"/>
      <c r="J121" s="428"/>
      <c r="K121" s="428"/>
      <c r="L121" s="428"/>
      <c r="M121" s="428"/>
      <c r="N121" s="428"/>
      <c r="O121" s="428"/>
      <c r="P121" s="428"/>
      <c r="Q121" s="428"/>
      <c r="R121" s="428"/>
      <c r="S121" s="428"/>
      <c r="T121" s="428"/>
      <c r="U121" s="428"/>
      <c r="V121" s="428"/>
      <c r="W121" s="16"/>
      <c r="X121" s="17"/>
      <c r="Y121" s="17"/>
      <c r="Z121" s="16"/>
      <c r="AA121" s="26" t="s">
        <v>0</v>
      </c>
      <c r="AB121" s="25" t="s">
        <v>0</v>
      </c>
      <c r="AC121" s="18"/>
      <c r="AD121" s="25" t="s">
        <v>0</v>
      </c>
      <c r="AE121" s="7"/>
      <c r="AF121" s="428" t="s">
        <v>0</v>
      </c>
      <c r="AG121" s="428"/>
      <c r="AH121" s="428"/>
      <c r="AI121" s="428"/>
      <c r="AJ121" s="428"/>
      <c r="AK121" s="428"/>
      <c r="AL121" s="428"/>
      <c r="AM121" s="428"/>
      <c r="AN121" s="428"/>
      <c r="AO121" s="428"/>
      <c r="AP121" s="428"/>
      <c r="AQ121" s="428"/>
      <c r="AR121" s="428"/>
      <c r="AS121" s="428"/>
      <c r="AT121" s="428"/>
      <c r="AU121" s="428"/>
      <c r="AV121" s="428"/>
      <c r="AW121" s="428"/>
      <c r="AX121" s="428"/>
      <c r="AY121" s="428"/>
      <c r="AZ121" s="428"/>
      <c r="BA121" s="428"/>
      <c r="BB121" s="428"/>
      <c r="BC121" s="428"/>
      <c r="BD121" s="428"/>
      <c r="BE121" s="428"/>
      <c r="BF121" s="428"/>
    </row>
    <row r="122" spans="1:61" ht="11.85" customHeight="1" x14ac:dyDescent="0.5">
      <c r="A122" s="3"/>
      <c r="B122" s="1"/>
      <c r="E122" s="4"/>
      <c r="G122" s="5"/>
      <c r="H122" s="5"/>
      <c r="I122" s="5"/>
      <c r="J122" s="5"/>
      <c r="K122" s="20"/>
      <c r="L122" s="20"/>
      <c r="M122" s="20"/>
      <c r="O122" s="20"/>
      <c r="P122" s="20"/>
      <c r="S122" s="20"/>
      <c r="U122" s="20"/>
      <c r="V122" s="20" t="s">
        <v>23</v>
      </c>
      <c r="W122" s="20"/>
      <c r="X122" s="12"/>
      <c r="Y122" s="12"/>
      <c r="Z122" s="12"/>
      <c r="AA122" s="13"/>
      <c r="AB122" s="12"/>
      <c r="AC122" s="14"/>
      <c r="AD122" s="14"/>
      <c r="AE122" s="14"/>
      <c r="AF122" s="14"/>
      <c r="AG122" s="20"/>
      <c r="AH122" s="20"/>
      <c r="AI122" s="20"/>
      <c r="AK122" s="20"/>
      <c r="AL122" s="20"/>
      <c r="AM122" s="20"/>
      <c r="AS122" s="5"/>
      <c r="AT122" s="5"/>
      <c r="AU122" s="5"/>
      <c r="AV122" s="5"/>
      <c r="AW122" s="20"/>
      <c r="AX122" s="20"/>
      <c r="AY122" s="20"/>
      <c r="AZ122" s="20"/>
      <c r="BA122" s="20" t="s">
        <v>3</v>
      </c>
      <c r="BB122" s="20"/>
      <c r="BC122" s="20"/>
      <c r="BE122" s="20"/>
      <c r="BF122" s="20" t="s">
        <v>3</v>
      </c>
    </row>
    <row r="123" spans="1:61" ht="11.85" customHeight="1" x14ac:dyDescent="0.45">
      <c r="A123" s="98"/>
      <c r="B123" s="92">
        <v>2535</v>
      </c>
      <c r="C123" s="30">
        <v>2536</v>
      </c>
      <c r="D123" s="30">
        <v>2537</v>
      </c>
      <c r="E123" s="30">
        <v>2538</v>
      </c>
      <c r="F123" s="30">
        <v>2539</v>
      </c>
      <c r="G123" s="30">
        <v>2540</v>
      </c>
      <c r="H123" s="30">
        <v>2541</v>
      </c>
      <c r="I123" s="30">
        <v>2542</v>
      </c>
      <c r="J123" s="30">
        <v>2543</v>
      </c>
      <c r="K123" s="30">
        <v>2544</v>
      </c>
      <c r="L123" s="30">
        <v>2545</v>
      </c>
      <c r="M123" s="92">
        <v>2546</v>
      </c>
      <c r="N123" s="92">
        <v>2547</v>
      </c>
      <c r="O123" s="92">
        <v>2548</v>
      </c>
      <c r="P123" s="92">
        <v>2549</v>
      </c>
      <c r="Q123" s="92">
        <v>2550</v>
      </c>
      <c r="R123" s="132">
        <v>2551</v>
      </c>
      <c r="S123" s="92">
        <v>2552</v>
      </c>
      <c r="T123" s="132">
        <v>2553</v>
      </c>
      <c r="U123" s="132">
        <v>2554</v>
      </c>
      <c r="V123" s="132">
        <v>2555</v>
      </c>
      <c r="W123" s="24"/>
      <c r="X123" s="23">
        <v>2536</v>
      </c>
      <c r="Y123" s="23">
        <v>2537</v>
      </c>
      <c r="Z123" s="23">
        <v>2538</v>
      </c>
      <c r="AA123" s="23">
        <v>2539</v>
      </c>
      <c r="AB123" s="23">
        <v>2540</v>
      </c>
      <c r="AC123" s="23">
        <v>2541</v>
      </c>
      <c r="AD123" s="30">
        <v>2542</v>
      </c>
      <c r="AE123" s="30">
        <v>2543</v>
      </c>
      <c r="AF123" s="30">
        <v>2544</v>
      </c>
      <c r="AG123" s="30">
        <v>2545</v>
      </c>
      <c r="AH123" s="92">
        <v>2546</v>
      </c>
      <c r="AI123" s="92">
        <v>2547</v>
      </c>
      <c r="AJ123" s="92">
        <v>2548</v>
      </c>
      <c r="AK123" s="92">
        <v>2549</v>
      </c>
      <c r="AL123" s="92">
        <v>2550</v>
      </c>
      <c r="AM123" s="133"/>
      <c r="AN123" s="22">
        <v>2536</v>
      </c>
      <c r="AO123" s="22">
        <v>2537</v>
      </c>
      <c r="AP123" s="22">
        <v>2538</v>
      </c>
      <c r="AQ123" s="22">
        <v>2539</v>
      </c>
      <c r="AR123" s="22">
        <v>2540</v>
      </c>
      <c r="AS123" s="22">
        <v>2541</v>
      </c>
      <c r="AT123" s="22">
        <v>2542</v>
      </c>
      <c r="AU123" s="22">
        <v>2543</v>
      </c>
      <c r="AV123" s="22">
        <v>2544</v>
      </c>
      <c r="AW123" s="22">
        <v>2545</v>
      </c>
      <c r="AX123" s="22">
        <v>2546</v>
      </c>
      <c r="AY123" s="134">
        <v>2547</v>
      </c>
      <c r="AZ123" s="92">
        <v>2548</v>
      </c>
      <c r="BA123" s="92">
        <v>2549</v>
      </c>
      <c r="BB123" s="132">
        <v>2551</v>
      </c>
      <c r="BC123" s="132">
        <v>2552</v>
      </c>
      <c r="BD123" s="132">
        <v>2553</v>
      </c>
      <c r="BE123" s="132">
        <v>2554</v>
      </c>
      <c r="BF123" s="132">
        <v>2555</v>
      </c>
    </row>
    <row r="124" spans="1:61" ht="11.85" customHeight="1" x14ac:dyDescent="0.45">
      <c r="A124" s="99" t="s">
        <v>4</v>
      </c>
      <c r="B124" s="40">
        <v>3117.2788309636649</v>
      </c>
      <c r="C124" s="40">
        <v>3434.2504892367906</v>
      </c>
      <c r="D124" s="40">
        <v>3972.4236491777606</v>
      </c>
      <c r="E124" s="40">
        <v>5076.9129916567335</v>
      </c>
      <c r="F124" s="40">
        <v>6316.8992862807299</v>
      </c>
      <c r="G124" s="40">
        <v>6170.3023800234105</v>
      </c>
      <c r="H124" s="40">
        <v>3390.47</v>
      </c>
      <c r="I124" s="40">
        <v>3475.02</v>
      </c>
      <c r="J124" s="40">
        <v>4120.25</v>
      </c>
      <c r="K124" s="40">
        <v>5544.74</v>
      </c>
      <c r="L124" s="40">
        <v>5000.3900000000003</v>
      </c>
      <c r="M124" s="40">
        <v>5915.14</v>
      </c>
      <c r="N124" s="40">
        <v>6932.52</v>
      </c>
      <c r="O124" s="40">
        <v>9205.3889999999992</v>
      </c>
      <c r="P124" s="40">
        <v>9389.6</v>
      </c>
      <c r="Q124" s="40">
        <v>9802.9500000000007</v>
      </c>
      <c r="R124" s="130">
        <v>14613.93</v>
      </c>
      <c r="S124" s="40">
        <v>9118.7479879999992</v>
      </c>
      <c r="T124" s="39">
        <v>13207.76</v>
      </c>
      <c r="U124" s="39">
        <v>17602.510674000001</v>
      </c>
      <c r="V124" s="39">
        <v>16863.86</v>
      </c>
      <c r="W124" s="41"/>
      <c r="X124" s="42">
        <f t="shared" ref="X124:AL143" si="124">((C124/B124)-1)*100</f>
        <v>10.168216430454446</v>
      </c>
      <c r="Y124" s="42">
        <f t="shared" si="124"/>
        <v>15.670760232185943</v>
      </c>
      <c r="Z124" s="42">
        <f t="shared" si="124"/>
        <v>27.803916198806931</v>
      </c>
      <c r="AA124" s="42">
        <f t="shared" si="124"/>
        <v>24.424020987985372</v>
      </c>
      <c r="AB124" s="42">
        <f t="shared" si="124"/>
        <v>-2.3207098865056119</v>
      </c>
      <c r="AC124" s="42">
        <f t="shared" si="124"/>
        <v>-45.051801497171752</v>
      </c>
      <c r="AD124" s="43">
        <f t="shared" si="124"/>
        <v>2.4937545532035532</v>
      </c>
      <c r="AE124" s="43">
        <f t="shared" si="124"/>
        <v>18.567662919925642</v>
      </c>
      <c r="AF124" s="43">
        <f t="shared" si="124"/>
        <v>34.572902129725122</v>
      </c>
      <c r="AG124" s="43">
        <f>((L124/K124)-1)*100</f>
        <v>-9.8174125387303857</v>
      </c>
      <c r="AH124" s="43">
        <f>((M124/L124)-1)*100</f>
        <v>18.293573101298087</v>
      </c>
      <c r="AI124" s="43">
        <f>((N124/M124)-1)*100</f>
        <v>17.199592909043581</v>
      </c>
      <c r="AJ124" s="43">
        <f>((O124/N124)-1)*100</f>
        <v>32.785610427377044</v>
      </c>
      <c r="AK124" s="43">
        <f t="shared" ref="AK124:AL139" si="125">((P124/O124)-1)*100</f>
        <v>2.0011212997082639</v>
      </c>
      <c r="AL124" s="43">
        <f t="shared" si="125"/>
        <v>4.4022109568032652</v>
      </c>
      <c r="AN124" s="43">
        <f t="shared" ref="AN124:AZ125" si="126">+(C124/C$150)*100</f>
        <v>7.4405249742191133</v>
      </c>
      <c r="AO124" s="43">
        <f t="shared" si="126"/>
        <v>7.3094419127379071</v>
      </c>
      <c r="AP124" s="43">
        <f t="shared" si="126"/>
        <v>7.1791011663476327</v>
      </c>
      <c r="AQ124" s="43">
        <f t="shared" si="126"/>
        <v>8.7433920366511746</v>
      </c>
      <c r="AR124" s="43">
        <f t="shared" si="126"/>
        <v>9.7661259522697392</v>
      </c>
      <c r="AS124" s="43">
        <f t="shared" si="126"/>
        <v>7.9898978330347532</v>
      </c>
      <c r="AT124" s="43">
        <f t="shared" si="126"/>
        <v>6.9619226095099114</v>
      </c>
      <c r="AU124" s="43">
        <f t="shared" si="126"/>
        <v>6.6262862980251969</v>
      </c>
      <c r="AV124" s="43">
        <f t="shared" si="126"/>
        <v>8.9934969669651501</v>
      </c>
      <c r="AW124" s="43">
        <f t="shared" si="126"/>
        <v>7.7838772671693102</v>
      </c>
      <c r="AX124" s="43">
        <f t="shared" si="126"/>
        <v>7.8832806305515684</v>
      </c>
      <c r="AY124" s="43">
        <f t="shared" si="126"/>
        <v>7.372122620722747</v>
      </c>
      <c r="AZ124" s="43">
        <f t="shared" si="126"/>
        <v>7.7886305588885101</v>
      </c>
      <c r="BA124" s="96"/>
      <c r="BB124" s="43">
        <f t="shared" ref="BB124:BF150" si="127">((R124/Q124)-1)*100</f>
        <v>49.076859516778114</v>
      </c>
      <c r="BC124" s="43">
        <f t="shared" si="127"/>
        <v>-37.602356190292419</v>
      </c>
      <c r="BD124" s="142">
        <f t="shared" si="127"/>
        <v>44.841814001012196</v>
      </c>
      <c r="BE124" s="142">
        <f t="shared" si="127"/>
        <v>33.274004630611095</v>
      </c>
      <c r="BF124" s="142">
        <f t="shared" si="127"/>
        <v>-4.1962802220653295</v>
      </c>
    </row>
    <row r="125" spans="1:61" ht="11.85" customHeight="1" x14ac:dyDescent="0.45">
      <c r="A125" s="99" t="s">
        <v>5</v>
      </c>
      <c r="B125" s="40">
        <v>2919.2250196695513</v>
      </c>
      <c r="C125" s="40">
        <v>3466.0290082320653</v>
      </c>
      <c r="D125" s="40">
        <v>3718.746081504702</v>
      </c>
      <c r="E125" s="40">
        <v>5043.10633213859</v>
      </c>
      <c r="F125" s="40">
        <v>5730.2716535433074</v>
      </c>
      <c r="G125" s="40">
        <v>5428.3079891933612</v>
      </c>
      <c r="H125" s="40">
        <v>3386.83</v>
      </c>
      <c r="I125" s="40">
        <v>3651.08</v>
      </c>
      <c r="J125" s="40">
        <v>4992.47</v>
      </c>
      <c r="K125" s="40">
        <v>5199.6899999999996</v>
      </c>
      <c r="L125" s="40">
        <v>4358.91</v>
      </c>
      <c r="M125" s="40">
        <v>5401.54</v>
      </c>
      <c r="N125" s="40">
        <v>6742.15</v>
      </c>
      <c r="O125" s="40">
        <v>8234.17</v>
      </c>
      <c r="P125" s="40">
        <v>9801.6299999999992</v>
      </c>
      <c r="Q125" s="40">
        <v>10259.879999999999</v>
      </c>
      <c r="R125" s="130">
        <v>13675.24</v>
      </c>
      <c r="S125" s="40">
        <v>8158.6671699999997</v>
      </c>
      <c r="T125" s="40">
        <v>13992.75</v>
      </c>
      <c r="U125" s="130">
        <v>17098.743882999999</v>
      </c>
      <c r="V125" s="130">
        <v>18509.150000000001</v>
      </c>
      <c r="W125" s="41"/>
      <c r="X125" s="42">
        <f t="shared" si="124"/>
        <v>18.731135314276347</v>
      </c>
      <c r="Y125" s="42">
        <f t="shared" si="124"/>
        <v>7.2912567284467489</v>
      </c>
      <c r="Z125" s="42">
        <f t="shared" si="124"/>
        <v>35.613086282514274</v>
      </c>
      <c r="AA125" s="42">
        <f t="shared" si="124"/>
        <v>13.625834478753029</v>
      </c>
      <c r="AB125" s="42">
        <f t="shared" si="124"/>
        <v>-5.2696221506920544</v>
      </c>
      <c r="AC125" s="42">
        <f t="shared" si="124"/>
        <v>-37.607998537620226</v>
      </c>
      <c r="AD125" s="43">
        <f t="shared" si="124"/>
        <v>7.8022811891946153</v>
      </c>
      <c r="AE125" s="43">
        <f t="shared" si="124"/>
        <v>36.739540081291032</v>
      </c>
      <c r="AF125" s="43">
        <f t="shared" si="124"/>
        <v>4.1506508802256148</v>
      </c>
      <c r="AG125" s="43">
        <f t="shared" si="124"/>
        <v>-16.169810123295814</v>
      </c>
      <c r="AH125" s="43">
        <f t="shared" si="124"/>
        <v>23.919511988088772</v>
      </c>
      <c r="AI125" s="43">
        <f t="shared" si="124"/>
        <v>24.81903309056306</v>
      </c>
      <c r="AJ125" s="43">
        <f t="shared" si="124"/>
        <v>22.129736063421923</v>
      </c>
      <c r="AK125" s="43">
        <f t="shared" si="125"/>
        <v>19.036041276777116</v>
      </c>
      <c r="AL125" s="43">
        <f t="shared" si="125"/>
        <v>4.6752427912500227</v>
      </c>
      <c r="AN125" s="43">
        <f t="shared" si="126"/>
        <v>7.5093751833023141</v>
      </c>
      <c r="AO125" s="43">
        <f t="shared" si="126"/>
        <v>6.8426635403317659</v>
      </c>
      <c r="AP125" s="43">
        <f t="shared" si="126"/>
        <v>7.1312962445032229</v>
      </c>
      <c r="AQ125" s="43">
        <f t="shared" si="126"/>
        <v>7.9314247818153243</v>
      </c>
      <c r="AR125" s="43">
        <f t="shared" si="126"/>
        <v>8.5917247267828891</v>
      </c>
      <c r="AS125" s="43">
        <f t="shared" si="126"/>
        <v>7.9813198989689029</v>
      </c>
      <c r="AT125" s="43">
        <f t="shared" si="126"/>
        <v>7.3146446354638099</v>
      </c>
      <c r="AU125" s="43">
        <f t="shared" si="126"/>
        <v>8.0290117236337242</v>
      </c>
      <c r="AV125" s="43">
        <f t="shared" si="126"/>
        <v>8.4338303047859817</v>
      </c>
      <c r="AW125" s="43">
        <f t="shared" si="126"/>
        <v>6.7853148371700964</v>
      </c>
      <c r="AX125" s="43">
        <f t="shared" si="126"/>
        <v>7.1987908413240458</v>
      </c>
      <c r="AY125" s="43">
        <f t="shared" si="126"/>
        <v>7.1696809424719818</v>
      </c>
      <c r="AZ125" s="43">
        <f t="shared" si="126"/>
        <v>6.9668873405657274</v>
      </c>
      <c r="BA125" s="96"/>
      <c r="BB125" s="43">
        <f t="shared" si="127"/>
        <v>33.288498500957139</v>
      </c>
      <c r="BC125" s="43">
        <f t="shared" si="127"/>
        <v>-40.339861165142253</v>
      </c>
      <c r="BD125" s="43">
        <f t="shared" si="127"/>
        <v>71.50779298182843</v>
      </c>
      <c r="BE125" s="43">
        <f t="shared" si="127"/>
        <v>22.197165553590239</v>
      </c>
      <c r="BF125" s="43">
        <f t="shared" si="127"/>
        <v>8.2485949064496022</v>
      </c>
    </row>
    <row r="126" spans="1:61" ht="11.85" hidden="1" customHeight="1" x14ac:dyDescent="0.45">
      <c r="A126" s="100" t="s">
        <v>49</v>
      </c>
      <c r="B126" s="44">
        <f t="shared" ref="B126:U126" si="128">+B124+B125</f>
        <v>6036.5038506332166</v>
      </c>
      <c r="C126" s="44">
        <f t="shared" si="128"/>
        <v>6900.2794974688559</v>
      </c>
      <c r="D126" s="44">
        <f t="shared" si="128"/>
        <v>7691.1697306824626</v>
      </c>
      <c r="E126" s="44">
        <f t="shared" si="128"/>
        <v>10120.019323795324</v>
      </c>
      <c r="F126" s="44">
        <f t="shared" si="128"/>
        <v>12047.170939824038</v>
      </c>
      <c r="G126" s="44">
        <f t="shared" si="128"/>
        <v>11598.610369216771</v>
      </c>
      <c r="H126" s="44">
        <f t="shared" si="128"/>
        <v>6777.2999999999993</v>
      </c>
      <c r="I126" s="44">
        <f t="shared" si="128"/>
        <v>7126.1</v>
      </c>
      <c r="J126" s="44">
        <f t="shared" si="128"/>
        <v>9112.7200000000012</v>
      </c>
      <c r="K126" s="44">
        <f t="shared" si="128"/>
        <v>10744.43</v>
      </c>
      <c r="L126" s="44">
        <f t="shared" si="128"/>
        <v>9359.2999999999993</v>
      </c>
      <c r="M126" s="44">
        <f t="shared" si="128"/>
        <v>11316.68</v>
      </c>
      <c r="N126" s="44">
        <f t="shared" si="128"/>
        <v>13674.67</v>
      </c>
      <c r="O126" s="44">
        <f t="shared" si="128"/>
        <v>17439.559000000001</v>
      </c>
      <c r="P126" s="44">
        <f t="shared" si="128"/>
        <v>19191.23</v>
      </c>
      <c r="Q126" s="44">
        <f t="shared" si="128"/>
        <v>20062.830000000002</v>
      </c>
      <c r="R126" s="44">
        <f t="shared" si="128"/>
        <v>28289.17</v>
      </c>
      <c r="S126" s="44">
        <f t="shared" si="128"/>
        <v>17277.415158</v>
      </c>
      <c r="T126" s="44">
        <f t="shared" si="128"/>
        <v>27200.510000000002</v>
      </c>
      <c r="U126" s="44">
        <f t="shared" si="128"/>
        <v>34701.254557</v>
      </c>
      <c r="V126" s="44">
        <f>+V124+V125</f>
        <v>35373.01</v>
      </c>
      <c r="W126" s="45"/>
      <c r="X126" s="46">
        <f t="shared" si="124"/>
        <v>14.309203940042735</v>
      </c>
      <c r="Y126" s="46">
        <f t="shared" si="124"/>
        <v>11.461713014722363</v>
      </c>
      <c r="Z126" s="46">
        <f t="shared" si="124"/>
        <v>31.579716456177366</v>
      </c>
      <c r="AA126" s="46">
        <f t="shared" si="124"/>
        <v>19.042963796495705</v>
      </c>
      <c r="AB126" s="46">
        <f t="shared" si="124"/>
        <v>-3.7233685223513446</v>
      </c>
      <c r="AC126" s="46">
        <f t="shared" si="124"/>
        <v>-41.568000094328063</v>
      </c>
      <c r="AD126" s="47">
        <f t="shared" si="124"/>
        <v>5.1465923007687486</v>
      </c>
      <c r="AE126" s="47">
        <f t="shared" si="124"/>
        <v>27.878081980325863</v>
      </c>
      <c r="AF126" s="47">
        <f t="shared" si="124"/>
        <v>17.905850283998625</v>
      </c>
      <c r="AG126" s="47">
        <f t="shared" si="124"/>
        <v>-12.89160988530802</v>
      </c>
      <c r="AH126" s="47">
        <f t="shared" si="124"/>
        <v>20.913743549197061</v>
      </c>
      <c r="AI126" s="47">
        <f t="shared" si="124"/>
        <v>20.836411385671404</v>
      </c>
      <c r="AJ126" s="47">
        <f t="shared" si="124"/>
        <v>27.531845375427721</v>
      </c>
      <c r="AK126" s="47">
        <f t="shared" si="125"/>
        <v>10.04423907737575</v>
      </c>
      <c r="AL126" s="47">
        <f t="shared" si="125"/>
        <v>4.5416578301651356</v>
      </c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96"/>
      <c r="BB126" s="47">
        <f t="shared" si="127"/>
        <v>41.002889422877999</v>
      </c>
      <c r="BC126" s="47">
        <f t="shared" si="127"/>
        <v>-38.925690792624877</v>
      </c>
      <c r="BD126" s="47">
        <f t="shared" si="127"/>
        <v>57.43390866778639</v>
      </c>
      <c r="BE126" s="47">
        <f t="shared" si="127"/>
        <v>27.575749708369422</v>
      </c>
      <c r="BF126" s="43">
        <f t="shared" si="127"/>
        <v>1.9358246598738527</v>
      </c>
    </row>
    <row r="127" spans="1:61" ht="11.85" customHeight="1" x14ac:dyDescent="0.45">
      <c r="A127" s="99" t="s">
        <v>6</v>
      </c>
      <c r="B127" s="40">
        <v>3347.1473231731147</v>
      </c>
      <c r="C127" s="40">
        <v>4033.333333333333</v>
      </c>
      <c r="D127" s="40">
        <v>4691.7605356439544</v>
      </c>
      <c r="E127" s="40">
        <v>6295.6982793117249</v>
      </c>
      <c r="F127" s="40">
        <v>6463.0665610142632</v>
      </c>
      <c r="G127" s="40">
        <v>5912.5080956052425</v>
      </c>
      <c r="H127" s="40">
        <v>3991.06</v>
      </c>
      <c r="I127" s="40">
        <v>4262.93</v>
      </c>
      <c r="J127" s="40">
        <v>4768.04</v>
      </c>
      <c r="K127" s="40">
        <v>5745.36</v>
      </c>
      <c r="L127" s="40">
        <v>5269.52</v>
      </c>
      <c r="M127" s="40">
        <v>6108.94</v>
      </c>
      <c r="N127" s="40">
        <v>8239.39</v>
      </c>
      <c r="O127" s="40">
        <v>10634.727000000001</v>
      </c>
      <c r="P127" s="40">
        <v>10774.54</v>
      </c>
      <c r="Q127" s="40">
        <v>11007.12</v>
      </c>
      <c r="R127" s="130">
        <v>14574.1</v>
      </c>
      <c r="S127" s="40">
        <v>9454.1811980000002</v>
      </c>
      <c r="T127" s="40">
        <v>15483.675472999999</v>
      </c>
      <c r="U127" s="40">
        <v>19467.850317</v>
      </c>
      <c r="V127" s="40">
        <v>24455.41</v>
      </c>
      <c r="W127" s="41"/>
      <c r="X127" s="42">
        <f t="shared" si="124"/>
        <v>20.500621690882426</v>
      </c>
      <c r="Y127" s="42">
        <f t="shared" si="124"/>
        <v>16.324641379602191</v>
      </c>
      <c r="Z127" s="42">
        <f t="shared" si="124"/>
        <v>34.18626614641633</v>
      </c>
      <c r="AA127" s="42">
        <f t="shared" si="124"/>
        <v>2.6584546189662106</v>
      </c>
      <c r="AB127" s="42">
        <f t="shared" si="124"/>
        <v>-8.5185331175456795</v>
      </c>
      <c r="AC127" s="42">
        <f t="shared" si="124"/>
        <v>-32.498020544503802</v>
      </c>
      <c r="AD127" s="43">
        <f t="shared" si="124"/>
        <v>6.811974763596651</v>
      </c>
      <c r="AE127" s="43">
        <f t="shared" si="124"/>
        <v>11.848892663027533</v>
      </c>
      <c r="AF127" s="43">
        <f t="shared" si="124"/>
        <v>20.497311264167251</v>
      </c>
      <c r="AG127" s="43">
        <f t="shared" si="124"/>
        <v>-8.2821616051909626</v>
      </c>
      <c r="AH127" s="43">
        <f t="shared" si="124"/>
        <v>15.929724149448132</v>
      </c>
      <c r="AI127" s="43">
        <f t="shared" si="124"/>
        <v>34.87429897821881</v>
      </c>
      <c r="AJ127" s="43">
        <f t="shared" si="124"/>
        <v>29.071775944578437</v>
      </c>
      <c r="AK127" s="43">
        <f t="shared" si="125"/>
        <v>1.3146834892893811</v>
      </c>
      <c r="AL127" s="43">
        <f t="shared" si="125"/>
        <v>2.1586072352044683</v>
      </c>
      <c r="AN127" s="43">
        <f t="shared" ref="AN127:AZ129" si="129">+(C127/C$150)*100</f>
        <v>8.7384765584429971</v>
      </c>
      <c r="AO127" s="43">
        <f t="shared" si="129"/>
        <v>8.6330548129890445</v>
      </c>
      <c r="AP127" s="43">
        <f t="shared" si="129"/>
        <v>8.9025466724081959</v>
      </c>
      <c r="AQ127" s="43">
        <f t="shared" si="129"/>
        <v>8.9457061353894254</v>
      </c>
      <c r="AR127" s="43">
        <f t="shared" si="129"/>
        <v>9.3580987120563446</v>
      </c>
      <c r="AS127" s="43">
        <f t="shared" si="129"/>
        <v>9.4052333881472734</v>
      </c>
      <c r="AT127" s="43">
        <f t="shared" si="129"/>
        <v>8.540436817560213</v>
      </c>
      <c r="AU127" s="43">
        <f t="shared" si="129"/>
        <v>7.6680779371242185</v>
      </c>
      <c r="AV127" s="43">
        <f t="shared" si="129"/>
        <v>9.3189000267141271</v>
      </c>
      <c r="AW127" s="43">
        <f t="shared" si="129"/>
        <v>8.2028195674525453</v>
      </c>
      <c r="AX127" s="43">
        <f t="shared" si="129"/>
        <v>8.1415635767203653</v>
      </c>
      <c r="AY127" s="43">
        <f t="shared" si="129"/>
        <v>8.7618634205104033</v>
      </c>
      <c r="AZ127" s="43">
        <f t="shared" si="129"/>
        <v>8.9979858208747885</v>
      </c>
      <c r="BA127" s="96"/>
      <c r="BB127" s="43">
        <f t="shared" si="127"/>
        <v>32.406115314451014</v>
      </c>
      <c r="BC127" s="43">
        <f t="shared" si="127"/>
        <v>-35.130257113646813</v>
      </c>
      <c r="BD127" s="43">
        <f t="shared" si="127"/>
        <v>63.775954244197465</v>
      </c>
      <c r="BE127" s="43">
        <f t="shared" si="127"/>
        <v>25.731454078506701</v>
      </c>
      <c r="BF127" s="43">
        <f t="shared" si="127"/>
        <v>25.619468003843693</v>
      </c>
    </row>
    <row r="128" spans="1:61" ht="11.85" customHeight="1" x14ac:dyDescent="0.45">
      <c r="A128" s="101" t="s">
        <v>31</v>
      </c>
      <c r="B128" s="44">
        <f t="shared" ref="B128:V128" si="130">+B124+B125+B127</f>
        <v>9383.6511738063309</v>
      </c>
      <c r="C128" s="44">
        <f t="shared" si="130"/>
        <v>10933.612830802189</v>
      </c>
      <c r="D128" s="44">
        <f t="shared" si="130"/>
        <v>12382.930266326417</v>
      </c>
      <c r="E128" s="44">
        <f t="shared" si="130"/>
        <v>16415.717603107048</v>
      </c>
      <c r="F128" s="44">
        <f t="shared" si="130"/>
        <v>18510.237500838302</v>
      </c>
      <c r="G128" s="44">
        <f t="shared" si="130"/>
        <v>17511.118464822015</v>
      </c>
      <c r="H128" s="44">
        <f t="shared" si="130"/>
        <v>10768.359999999999</v>
      </c>
      <c r="I128" s="44">
        <f t="shared" si="130"/>
        <v>11389.03</v>
      </c>
      <c r="J128" s="44">
        <f t="shared" si="130"/>
        <v>13880.760000000002</v>
      </c>
      <c r="K128" s="44">
        <f t="shared" si="130"/>
        <v>16489.79</v>
      </c>
      <c r="L128" s="44">
        <f t="shared" si="130"/>
        <v>14628.82</v>
      </c>
      <c r="M128" s="44">
        <f t="shared" si="130"/>
        <v>17425.62</v>
      </c>
      <c r="N128" s="44">
        <f t="shared" si="130"/>
        <v>21914.059999999998</v>
      </c>
      <c r="O128" s="44">
        <f t="shared" si="130"/>
        <v>28074.286</v>
      </c>
      <c r="P128" s="44">
        <f t="shared" si="130"/>
        <v>29965.77</v>
      </c>
      <c r="Q128" s="44">
        <f t="shared" si="130"/>
        <v>31069.950000000004</v>
      </c>
      <c r="R128" s="44">
        <f t="shared" si="130"/>
        <v>42863.27</v>
      </c>
      <c r="S128" s="44">
        <f t="shared" si="130"/>
        <v>26731.596356000002</v>
      </c>
      <c r="T128" s="44">
        <f t="shared" si="130"/>
        <v>42684.185473000005</v>
      </c>
      <c r="U128" s="44">
        <f t="shared" si="130"/>
        <v>54169.104873999997</v>
      </c>
      <c r="V128" s="44">
        <f t="shared" si="130"/>
        <v>59828.42</v>
      </c>
      <c r="W128" s="45"/>
      <c r="X128" s="46">
        <f t="shared" si="124"/>
        <v>16.517681958622312</v>
      </c>
      <c r="Y128" s="46">
        <f t="shared" si="124"/>
        <v>13.255613290432322</v>
      </c>
      <c r="Z128" s="46">
        <f t="shared" si="124"/>
        <v>32.567310402669492</v>
      </c>
      <c r="AA128" s="46">
        <f t="shared" si="124"/>
        <v>12.75923446279814</v>
      </c>
      <c r="AB128" s="46">
        <f t="shared" si="124"/>
        <v>-5.3976564912850966</v>
      </c>
      <c r="AC128" s="46">
        <f t="shared" si="124"/>
        <v>-38.505584199932777</v>
      </c>
      <c r="AD128" s="47">
        <f t="shared" si="124"/>
        <v>5.7638303325669105</v>
      </c>
      <c r="AE128" s="47">
        <f t="shared" si="124"/>
        <v>21.878333800156824</v>
      </c>
      <c r="AF128" s="47">
        <f t="shared" si="124"/>
        <v>18.796016932790405</v>
      </c>
      <c r="AG128" s="47">
        <f t="shared" si="124"/>
        <v>-11.285589446560573</v>
      </c>
      <c r="AH128" s="47">
        <f t="shared" si="124"/>
        <v>19.118425136135375</v>
      </c>
      <c r="AI128" s="47">
        <f t="shared" si="124"/>
        <v>25.757706182046892</v>
      </c>
      <c r="AJ128" s="47">
        <f t="shared" si="124"/>
        <v>28.110838429756988</v>
      </c>
      <c r="AK128" s="47">
        <f t="shared" si="125"/>
        <v>6.7374251298857546</v>
      </c>
      <c r="AL128" s="47">
        <f t="shared" si="125"/>
        <v>3.6848043617768056</v>
      </c>
      <c r="AN128" s="43">
        <f t="shared" si="129"/>
        <v>23.688376715964424</v>
      </c>
      <c r="AO128" s="43">
        <f t="shared" si="129"/>
        <v>22.785160266058718</v>
      </c>
      <c r="AP128" s="43">
        <f t="shared" si="129"/>
        <v>23.212944083259053</v>
      </c>
      <c r="AQ128" s="43">
        <f t="shared" si="129"/>
        <v>25.620522953855929</v>
      </c>
      <c r="AR128" s="43">
        <f t="shared" si="129"/>
        <v>27.715949391108975</v>
      </c>
      <c r="AS128" s="43">
        <f t="shared" si="129"/>
        <v>25.376451120150929</v>
      </c>
      <c r="AT128" s="43">
        <f t="shared" si="129"/>
        <v>22.817004062533936</v>
      </c>
      <c r="AU128" s="43">
        <f t="shared" si="129"/>
        <v>22.323375958783142</v>
      </c>
      <c r="AV128" s="43">
        <f t="shared" si="129"/>
        <v>26.746227298465264</v>
      </c>
      <c r="AW128" s="43">
        <f t="shared" si="129"/>
        <v>22.772011671791951</v>
      </c>
      <c r="AX128" s="43">
        <f t="shared" si="129"/>
        <v>23.223635048595977</v>
      </c>
      <c r="AY128" s="43">
        <f t="shared" si="129"/>
        <v>23.303666983705128</v>
      </c>
      <c r="AZ128" s="43">
        <f t="shared" si="129"/>
        <v>23.753503720329025</v>
      </c>
      <c r="BA128" s="96"/>
      <c r="BB128" s="47">
        <f t="shared" si="127"/>
        <v>37.957318888507999</v>
      </c>
      <c r="BC128" s="47">
        <f t="shared" si="127"/>
        <v>-37.635191258156453</v>
      </c>
      <c r="BD128" s="47">
        <f t="shared" si="127"/>
        <v>59.676904082158885</v>
      </c>
      <c r="BE128" s="47">
        <f t="shared" si="127"/>
        <v>26.906732022015056</v>
      </c>
      <c r="BF128" s="47">
        <f t="shared" si="127"/>
        <v>10.447496112708254</v>
      </c>
    </row>
    <row r="129" spans="1:58" ht="11.85" customHeight="1" x14ac:dyDescent="0.45">
      <c r="A129" s="99" t="s">
        <v>7</v>
      </c>
      <c r="B129" s="40">
        <v>3311.6964980544749</v>
      </c>
      <c r="C129" s="40">
        <v>3912.6268187180499</v>
      </c>
      <c r="D129" s="40">
        <v>4102.620553359684</v>
      </c>
      <c r="E129" s="40">
        <v>5134.9252525252523</v>
      </c>
      <c r="F129" s="40">
        <v>6344.6302886516414</v>
      </c>
      <c r="G129" s="40">
        <v>5765.8149001536103</v>
      </c>
      <c r="H129" s="40">
        <v>3619.94</v>
      </c>
      <c r="I129" s="40">
        <v>3740.32</v>
      </c>
      <c r="J129" s="40">
        <v>4754.07</v>
      </c>
      <c r="K129" s="40">
        <v>4882.4399999999996</v>
      </c>
      <c r="L129" s="40">
        <v>5162.74</v>
      </c>
      <c r="M129" s="40">
        <v>5788.99</v>
      </c>
      <c r="N129" s="40">
        <v>7532.63</v>
      </c>
      <c r="O129" s="40">
        <v>9724.01</v>
      </c>
      <c r="P129" s="40">
        <v>9754.4699999999993</v>
      </c>
      <c r="Q129" s="40">
        <v>10784.79</v>
      </c>
      <c r="R129" s="130">
        <v>15442.88</v>
      </c>
      <c r="S129" s="40">
        <v>9810.9068110000007</v>
      </c>
      <c r="T129" s="40">
        <v>14544.05272</v>
      </c>
      <c r="U129" s="40">
        <v>18344.385289999998</v>
      </c>
      <c r="V129" s="40">
        <v>19787.36</v>
      </c>
      <c r="W129" s="41"/>
      <c r="X129" s="42">
        <f t="shared" si="124"/>
        <v>18.145694239088762</v>
      </c>
      <c r="Y129" s="42">
        <f t="shared" si="124"/>
        <v>4.8559124967579859</v>
      </c>
      <c r="Z129" s="42">
        <f t="shared" si="124"/>
        <v>25.162080814912358</v>
      </c>
      <c r="AA129" s="42">
        <f t="shared" si="124"/>
        <v>23.558376736476937</v>
      </c>
      <c r="AB129" s="42">
        <f t="shared" si="124"/>
        <v>-9.1229175249711965</v>
      </c>
      <c r="AC129" s="42">
        <f t="shared" si="124"/>
        <v>-37.217200644031088</v>
      </c>
      <c r="AD129" s="43">
        <f t="shared" si="124"/>
        <v>3.3254694829196074</v>
      </c>
      <c r="AE129" s="43">
        <f t="shared" si="124"/>
        <v>27.103295974675955</v>
      </c>
      <c r="AF129" s="43">
        <f t="shared" si="124"/>
        <v>2.7002126598893117</v>
      </c>
      <c r="AG129" s="43">
        <f t="shared" si="124"/>
        <v>5.7409819680323881</v>
      </c>
      <c r="AH129" s="43">
        <f t="shared" si="124"/>
        <v>12.130186683815181</v>
      </c>
      <c r="AI129" s="43">
        <f t="shared" si="124"/>
        <v>30.119934565442328</v>
      </c>
      <c r="AJ129" s="43">
        <f t="shared" si="124"/>
        <v>29.091831139986969</v>
      </c>
      <c r="AK129" s="43">
        <f t="shared" si="125"/>
        <v>0.3132452558152421</v>
      </c>
      <c r="AL129" s="43">
        <f t="shared" si="125"/>
        <v>10.562542096085203</v>
      </c>
      <c r="AN129" s="43">
        <f t="shared" si="129"/>
        <v>8.4769581166867134</v>
      </c>
      <c r="AO129" s="43">
        <f t="shared" si="129"/>
        <v>7.5490101945683339</v>
      </c>
      <c r="AP129" s="43">
        <f t="shared" si="129"/>
        <v>7.2611344590883338</v>
      </c>
      <c r="AQ129" s="43">
        <f t="shared" si="129"/>
        <v>8.7817752709422088</v>
      </c>
      <c r="AR129" s="43">
        <f t="shared" si="129"/>
        <v>9.1259181583512738</v>
      </c>
      <c r="AS129" s="43">
        <f t="shared" si="129"/>
        <v>8.5306611654773015</v>
      </c>
      <c r="AT129" s="43">
        <f t="shared" si="129"/>
        <v>7.4934297859586749</v>
      </c>
      <c r="AU129" s="43">
        <f t="shared" si="129"/>
        <v>7.6456110432261752</v>
      </c>
      <c r="AV129" s="43">
        <f t="shared" si="129"/>
        <v>7.9192548850603144</v>
      </c>
      <c r="AW129" s="43">
        <f t="shared" si="129"/>
        <v>8.0366000496572632</v>
      </c>
      <c r="AX129" s="43">
        <f t="shared" si="129"/>
        <v>7.7151568242605784</v>
      </c>
      <c r="AY129" s="43">
        <f t="shared" si="129"/>
        <v>8.0102865936967778</v>
      </c>
      <c r="AZ129" s="43">
        <f t="shared" si="129"/>
        <v>8.2274330222152976</v>
      </c>
      <c r="BA129" s="96"/>
      <c r="BB129" s="43">
        <f t="shared" si="127"/>
        <v>43.191290697361737</v>
      </c>
      <c r="BC129" s="43">
        <f t="shared" si="127"/>
        <v>-36.469707651681546</v>
      </c>
      <c r="BD129" s="43">
        <f t="shared" si="127"/>
        <v>48.243714879578611</v>
      </c>
      <c r="BE129" s="43">
        <f t="shared" si="127"/>
        <v>26.129804691742066</v>
      </c>
      <c r="BF129" s="43">
        <f t="shared" si="127"/>
        <v>7.866029235586347</v>
      </c>
    </row>
    <row r="130" spans="1:58" ht="11.85" hidden="1" customHeight="1" x14ac:dyDescent="0.45">
      <c r="A130" s="106" t="s">
        <v>50</v>
      </c>
      <c r="B130" s="84">
        <f t="shared" ref="B130:U130" si="131">+B128+B129</f>
        <v>12695.347671860805</v>
      </c>
      <c r="C130" s="84">
        <f t="shared" si="131"/>
        <v>14846.239649520239</v>
      </c>
      <c r="D130" s="84">
        <f t="shared" si="131"/>
        <v>16485.550819686101</v>
      </c>
      <c r="E130" s="84">
        <f t="shared" si="131"/>
        <v>21550.642855632301</v>
      </c>
      <c r="F130" s="84">
        <f t="shared" si="131"/>
        <v>24854.867789489945</v>
      </c>
      <c r="G130" s="84">
        <f t="shared" si="131"/>
        <v>23276.933364975626</v>
      </c>
      <c r="H130" s="84">
        <f t="shared" si="131"/>
        <v>14388.3</v>
      </c>
      <c r="I130" s="84">
        <f t="shared" si="131"/>
        <v>15129.35</v>
      </c>
      <c r="J130" s="84">
        <f t="shared" si="131"/>
        <v>18634.830000000002</v>
      </c>
      <c r="K130" s="84">
        <f t="shared" si="131"/>
        <v>21372.23</v>
      </c>
      <c r="L130" s="84">
        <f t="shared" si="131"/>
        <v>19791.559999999998</v>
      </c>
      <c r="M130" s="84">
        <f t="shared" si="131"/>
        <v>23214.61</v>
      </c>
      <c r="N130" s="84">
        <f t="shared" si="131"/>
        <v>29446.69</v>
      </c>
      <c r="O130" s="84">
        <f t="shared" si="131"/>
        <v>37798.296000000002</v>
      </c>
      <c r="P130" s="84">
        <f t="shared" si="131"/>
        <v>39720.239999999998</v>
      </c>
      <c r="Q130" s="84">
        <f t="shared" si="131"/>
        <v>41854.740000000005</v>
      </c>
      <c r="R130" s="84">
        <f t="shared" si="131"/>
        <v>58306.149999999994</v>
      </c>
      <c r="S130" s="84">
        <f t="shared" si="131"/>
        <v>36542.503167000003</v>
      </c>
      <c r="T130" s="84">
        <f t="shared" si="131"/>
        <v>57228.238193000005</v>
      </c>
      <c r="U130" s="84">
        <f t="shared" si="131"/>
        <v>72513.490163999988</v>
      </c>
      <c r="V130" s="84">
        <f>+V128+V129</f>
        <v>79615.78</v>
      </c>
      <c r="W130" s="45"/>
      <c r="X130" s="46">
        <f t="shared" si="124"/>
        <v>16.942363716646213</v>
      </c>
      <c r="Y130" s="46">
        <f t="shared" si="124"/>
        <v>11.041928521063827</v>
      </c>
      <c r="Z130" s="46">
        <f t="shared" si="124"/>
        <v>30.724433119321425</v>
      </c>
      <c r="AA130" s="46">
        <f t="shared" si="124"/>
        <v>15.332372941227955</v>
      </c>
      <c r="AB130" s="46">
        <f t="shared" si="124"/>
        <v>-6.3485931121370136</v>
      </c>
      <c r="AC130" s="46">
        <f t="shared" si="124"/>
        <v>-38.186445033821293</v>
      </c>
      <c r="AD130" s="47">
        <f t="shared" si="124"/>
        <v>5.1503652273027445</v>
      </c>
      <c r="AE130" s="47">
        <f t="shared" si="124"/>
        <v>23.170063485873492</v>
      </c>
      <c r="AF130" s="47">
        <f t="shared" si="124"/>
        <v>14.68969665942752</v>
      </c>
      <c r="AG130" s="47">
        <f t="shared" si="124"/>
        <v>-7.3959058086124019</v>
      </c>
      <c r="AH130" s="47">
        <f t="shared" si="124"/>
        <v>17.295503739978059</v>
      </c>
      <c r="AI130" s="47">
        <f t="shared" si="124"/>
        <v>26.845508065825776</v>
      </c>
      <c r="AJ130" s="47">
        <f t="shared" si="124"/>
        <v>28.361781918443143</v>
      </c>
      <c r="AK130" s="47">
        <f t="shared" si="125"/>
        <v>5.0847371532303898</v>
      </c>
      <c r="AL130" s="47">
        <f t="shared" si="125"/>
        <v>5.373834599186722</v>
      </c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96"/>
      <c r="BB130" s="47">
        <f t="shared" si="127"/>
        <v>39.305966301546704</v>
      </c>
      <c r="BC130" s="47">
        <f t="shared" si="127"/>
        <v>-37.326503006972665</v>
      </c>
      <c r="BD130" s="47">
        <f t="shared" si="127"/>
        <v>56.607329091457579</v>
      </c>
      <c r="BE130" s="47">
        <f t="shared" si="127"/>
        <v>26.709282783529108</v>
      </c>
      <c r="BF130" s="47">
        <f t="shared" si="127"/>
        <v>9.7944393793997886</v>
      </c>
    </row>
    <row r="131" spans="1:58" ht="11.85" customHeight="1" x14ac:dyDescent="0.45">
      <c r="A131" s="99" t="s">
        <v>8</v>
      </c>
      <c r="B131" s="40">
        <v>2893.15031152648</v>
      </c>
      <c r="C131" s="40">
        <v>3706.124307205067</v>
      </c>
      <c r="D131" s="40">
        <v>4319.4378463974663</v>
      </c>
      <c r="E131" s="40">
        <v>6309.2354615697441</v>
      </c>
      <c r="F131" s="40">
        <v>6460.2960915909989</v>
      </c>
      <c r="G131" s="40">
        <v>5488.3707951070337</v>
      </c>
      <c r="H131" s="40">
        <v>3370.5</v>
      </c>
      <c r="I131" s="40">
        <v>3511.58</v>
      </c>
      <c r="J131" s="40">
        <v>4702.3599999999997</v>
      </c>
      <c r="K131" s="40">
        <v>5309.98</v>
      </c>
      <c r="L131" s="40">
        <v>5279.54</v>
      </c>
      <c r="M131" s="40">
        <v>5989.47</v>
      </c>
      <c r="N131" s="40">
        <v>7872.83</v>
      </c>
      <c r="O131" s="40">
        <v>10795.27</v>
      </c>
      <c r="P131" s="40">
        <v>11479.71</v>
      </c>
      <c r="Q131" s="40">
        <v>12246.8</v>
      </c>
      <c r="R131" s="130">
        <v>14168.92</v>
      </c>
      <c r="S131" s="40">
        <v>9251.6269580000007</v>
      </c>
      <c r="T131" s="40">
        <v>14343.43</v>
      </c>
      <c r="U131" s="40">
        <v>19186.584976999999</v>
      </c>
      <c r="V131" s="40">
        <v>22672.2</v>
      </c>
      <c r="W131" s="45"/>
      <c r="X131" s="46">
        <f t="shared" si="124"/>
        <v>28.09995707584396</v>
      </c>
      <c r="Y131" s="46">
        <f t="shared" si="124"/>
        <v>16.548649973776051</v>
      </c>
      <c r="Z131" s="46">
        <f t="shared" si="124"/>
        <v>46.066124480337777</v>
      </c>
      <c r="AA131" s="46">
        <f t="shared" si="124"/>
        <v>2.3942778953390143</v>
      </c>
      <c r="AB131" s="46">
        <f t="shared" si="124"/>
        <v>-15.044593664198535</v>
      </c>
      <c r="AC131" s="46">
        <f t="shared" si="124"/>
        <v>-38.588332934705285</v>
      </c>
      <c r="AD131" s="47">
        <f t="shared" si="124"/>
        <v>4.1857291203085678</v>
      </c>
      <c r="AE131" s="47">
        <f t="shared" si="124"/>
        <v>33.910091753569603</v>
      </c>
      <c r="AF131" s="47">
        <f t="shared" si="124"/>
        <v>12.921596815216185</v>
      </c>
      <c r="AG131" s="47">
        <f t="shared" si="124"/>
        <v>-0.57326016293846038</v>
      </c>
      <c r="AH131" s="43">
        <f t="shared" si="124"/>
        <v>13.446815442254433</v>
      </c>
      <c r="AI131" s="43">
        <f t="shared" si="124"/>
        <v>31.444518463236303</v>
      </c>
      <c r="AJ131" s="43">
        <f t="shared" si="124"/>
        <v>37.120577987839184</v>
      </c>
      <c r="AK131" s="43">
        <f t="shared" si="125"/>
        <v>6.3401841732536379</v>
      </c>
      <c r="AL131" s="43">
        <f t="shared" si="125"/>
        <v>6.6821374407541656</v>
      </c>
      <c r="AN131" s="43">
        <f t="shared" ref="AN131:AZ131" si="132">+(C131/C$150)*100</f>
        <v>8.0295571193026305</v>
      </c>
      <c r="AO131" s="43">
        <f t="shared" si="132"/>
        <v>7.9479639691650545</v>
      </c>
      <c r="AP131" s="43">
        <f t="shared" si="132"/>
        <v>8.9216891712253545</v>
      </c>
      <c r="AQ131" s="43">
        <f t="shared" si="132"/>
        <v>8.9418714533412622</v>
      </c>
      <c r="AR131" s="43">
        <f t="shared" si="132"/>
        <v>8.6867899102168042</v>
      </c>
      <c r="AS131" s="43">
        <f t="shared" si="132"/>
        <v>7.9428370244372131</v>
      </c>
      <c r="AT131" s="43">
        <f t="shared" si="132"/>
        <v>7.0351676241008159</v>
      </c>
      <c r="AU131" s="43">
        <f t="shared" si="132"/>
        <v>7.5624497630924727</v>
      </c>
      <c r="AV131" s="43">
        <f t="shared" si="132"/>
        <v>8.6127192663038485</v>
      </c>
      <c r="AW131" s="43">
        <f t="shared" si="132"/>
        <v>8.2184172408774234</v>
      </c>
      <c r="AX131" s="43">
        <f t="shared" si="132"/>
        <v>7.9823424024232228</v>
      </c>
      <c r="AY131" s="43">
        <f t="shared" si="132"/>
        <v>8.3720592413876425</v>
      </c>
      <c r="AZ131" s="43">
        <f t="shared" si="132"/>
        <v>9.1338203973186101</v>
      </c>
      <c r="BA131" s="96"/>
      <c r="BB131" s="43">
        <f t="shared" si="127"/>
        <v>15.694875396021835</v>
      </c>
      <c r="BC131" s="43">
        <f t="shared" si="127"/>
        <v>-34.70478372381239</v>
      </c>
      <c r="BD131" s="43">
        <f t="shared" si="127"/>
        <v>55.036839089118828</v>
      </c>
      <c r="BE131" s="43">
        <f t="shared" si="127"/>
        <v>33.765668163054443</v>
      </c>
      <c r="BF131" s="43">
        <f t="shared" si="127"/>
        <v>18.166938135047992</v>
      </c>
    </row>
    <row r="132" spans="1:58" ht="11.85" hidden="1" customHeight="1" x14ac:dyDescent="0.45">
      <c r="A132" s="106" t="s">
        <v>51</v>
      </c>
      <c r="B132" s="84">
        <f t="shared" ref="B132:U132" si="133">+B128+B129+B131</f>
        <v>15588.497983387286</v>
      </c>
      <c r="C132" s="84">
        <f t="shared" si="133"/>
        <v>18552.363956725305</v>
      </c>
      <c r="D132" s="84">
        <f t="shared" si="133"/>
        <v>20804.988666083569</v>
      </c>
      <c r="E132" s="84">
        <f t="shared" si="133"/>
        <v>27859.878317202045</v>
      </c>
      <c r="F132" s="84">
        <f t="shared" si="133"/>
        <v>31315.163881080945</v>
      </c>
      <c r="G132" s="84">
        <f t="shared" si="133"/>
        <v>28765.304160082662</v>
      </c>
      <c r="H132" s="84">
        <f t="shared" si="133"/>
        <v>17758.8</v>
      </c>
      <c r="I132" s="84">
        <f t="shared" si="133"/>
        <v>18640.93</v>
      </c>
      <c r="J132" s="84">
        <f t="shared" si="133"/>
        <v>23337.190000000002</v>
      </c>
      <c r="K132" s="84">
        <f t="shared" si="133"/>
        <v>26682.21</v>
      </c>
      <c r="L132" s="84">
        <f t="shared" si="133"/>
        <v>25071.1</v>
      </c>
      <c r="M132" s="84">
        <f t="shared" si="133"/>
        <v>29204.080000000002</v>
      </c>
      <c r="N132" s="84">
        <f t="shared" si="133"/>
        <v>37319.519999999997</v>
      </c>
      <c r="O132" s="84">
        <f t="shared" si="133"/>
        <v>48593.566000000006</v>
      </c>
      <c r="P132" s="84">
        <f t="shared" si="133"/>
        <v>51199.95</v>
      </c>
      <c r="Q132" s="84">
        <f t="shared" si="133"/>
        <v>54101.540000000008</v>
      </c>
      <c r="R132" s="84">
        <f t="shared" si="133"/>
        <v>72475.069999999992</v>
      </c>
      <c r="S132" s="84">
        <f t="shared" si="133"/>
        <v>45794.130125000003</v>
      </c>
      <c r="T132" s="84">
        <f t="shared" si="133"/>
        <v>71571.668193000005</v>
      </c>
      <c r="U132" s="84">
        <f t="shared" si="133"/>
        <v>91700.075140999979</v>
      </c>
      <c r="V132" s="84">
        <f>+V128+V129+V131</f>
        <v>102287.98</v>
      </c>
      <c r="W132" s="45"/>
      <c r="X132" s="46">
        <f t="shared" si="124"/>
        <v>19.013159423676495</v>
      </c>
      <c r="Y132" s="46">
        <f t="shared" si="124"/>
        <v>12.141982092485204</v>
      </c>
      <c r="Z132" s="46">
        <f t="shared" si="124"/>
        <v>33.909605837081777</v>
      </c>
      <c r="AA132" s="46">
        <f t="shared" si="124"/>
        <v>12.402371340385354</v>
      </c>
      <c r="AB132" s="46">
        <f t="shared" si="124"/>
        <v>-8.1425718565017018</v>
      </c>
      <c r="AC132" s="46">
        <f t="shared" si="124"/>
        <v>-38.263124557383556</v>
      </c>
      <c r="AD132" s="47">
        <f t="shared" si="124"/>
        <v>4.9672838254837037</v>
      </c>
      <c r="AE132" s="47">
        <f t="shared" si="124"/>
        <v>25.193270936589542</v>
      </c>
      <c r="AF132" s="47">
        <f t="shared" si="124"/>
        <v>14.333430888637388</v>
      </c>
      <c r="AG132" s="47">
        <f t="shared" si="124"/>
        <v>-6.0381430173887418</v>
      </c>
      <c r="AH132" s="47">
        <f t="shared" si="124"/>
        <v>16.485036556034661</v>
      </c>
      <c r="AI132" s="47">
        <f t="shared" si="124"/>
        <v>27.788719932283424</v>
      </c>
      <c r="AJ132" s="47">
        <f t="shared" si="124"/>
        <v>30.209515020557642</v>
      </c>
      <c r="AK132" s="47">
        <f t="shared" si="125"/>
        <v>5.3636401164713687</v>
      </c>
      <c r="AL132" s="47">
        <f t="shared" si="125"/>
        <v>5.6671735030991544</v>
      </c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96"/>
      <c r="BB132" s="47">
        <f t="shared" si="127"/>
        <v>33.961195928988317</v>
      </c>
      <c r="BC132" s="47">
        <f t="shared" si="127"/>
        <v>-36.813955302147342</v>
      </c>
      <c r="BD132" s="47">
        <f t="shared" si="127"/>
        <v>56.290048522894608</v>
      </c>
      <c r="BE132" s="47">
        <f t="shared" si="127"/>
        <v>28.123428524429194</v>
      </c>
      <c r="BF132" s="43">
        <f t="shared" si="127"/>
        <v>11.546233569296248</v>
      </c>
    </row>
    <row r="133" spans="1:58" ht="11.85" customHeight="1" x14ac:dyDescent="0.45">
      <c r="A133" s="99" t="s">
        <v>9</v>
      </c>
      <c r="B133" s="40">
        <v>3842.2866092404074</v>
      </c>
      <c r="C133" s="40">
        <v>3773.2131537242471</v>
      </c>
      <c r="D133" s="40">
        <v>4839.1092636579569</v>
      </c>
      <c r="E133" s="40">
        <v>6153.0300568643379</v>
      </c>
      <c r="F133" s="40">
        <v>5749.9370326643048</v>
      </c>
      <c r="G133" s="40">
        <v>5871.9702357943561</v>
      </c>
      <c r="H133" s="40">
        <v>3678.49</v>
      </c>
      <c r="I133" s="40">
        <v>4626.32</v>
      </c>
      <c r="J133" s="40">
        <v>5473.05</v>
      </c>
      <c r="K133" s="40">
        <v>4855.9799999999996</v>
      </c>
      <c r="L133" s="40">
        <v>5313.44</v>
      </c>
      <c r="M133" s="40">
        <v>5818.81</v>
      </c>
      <c r="N133" s="40">
        <v>8117.67</v>
      </c>
      <c r="O133" s="40">
        <v>11048.17</v>
      </c>
      <c r="P133" s="40">
        <v>11383.73</v>
      </c>
      <c r="Q133" s="40">
        <v>11969.16</v>
      </c>
      <c r="R133" s="130">
        <v>16112.74</v>
      </c>
      <c r="S133" s="40">
        <v>11397.461182999999</v>
      </c>
      <c r="T133" s="40">
        <v>15703.67</v>
      </c>
      <c r="U133" s="40">
        <v>19805.826239000002</v>
      </c>
      <c r="V133" s="345">
        <v>20316.97</v>
      </c>
      <c r="W133" s="41"/>
      <c r="X133" s="42">
        <f t="shared" si="124"/>
        <v>-1.7977174151986408</v>
      </c>
      <c r="Y133" s="42">
        <f t="shared" si="124"/>
        <v>28.249029845601115</v>
      </c>
      <c r="Z133" s="42">
        <f t="shared" si="124"/>
        <v>27.152120806075118</v>
      </c>
      <c r="AA133" s="42">
        <f t="shared" si="124"/>
        <v>-6.5511304263879078</v>
      </c>
      <c r="AB133" s="42">
        <f t="shared" si="124"/>
        <v>2.1223398175806762</v>
      </c>
      <c r="AC133" s="42">
        <f t="shared" si="124"/>
        <v>-37.355097994593699</v>
      </c>
      <c r="AD133" s="43">
        <f t="shared" si="124"/>
        <v>25.766822799572651</v>
      </c>
      <c r="AE133" s="43">
        <f t="shared" si="124"/>
        <v>18.302452056926466</v>
      </c>
      <c r="AF133" s="43">
        <f t="shared" si="124"/>
        <v>-11.274700578288165</v>
      </c>
      <c r="AG133" s="43">
        <f t="shared" si="124"/>
        <v>9.4205495080292856</v>
      </c>
      <c r="AH133" s="43">
        <f t="shared" si="124"/>
        <v>9.5111641422506175</v>
      </c>
      <c r="AI133" s="43">
        <f t="shared" si="124"/>
        <v>39.507390686411824</v>
      </c>
      <c r="AJ133" s="43">
        <f t="shared" si="124"/>
        <v>36.100260296365839</v>
      </c>
      <c r="AK133" s="43">
        <f t="shared" si="125"/>
        <v>3.0372450822172326</v>
      </c>
      <c r="AL133" s="43">
        <f t="shared" si="125"/>
        <v>5.1426904889697811</v>
      </c>
      <c r="AN133" s="43">
        <f t="shared" ref="AN133:AZ136" si="134">+(C133/C$150)*100</f>
        <v>8.1749094282218451</v>
      </c>
      <c r="AO133" s="43">
        <f t="shared" si="134"/>
        <v>8.9041832382155697</v>
      </c>
      <c r="AP133" s="43">
        <f t="shared" si="134"/>
        <v>8.7008040772808073</v>
      </c>
      <c r="AQ133" s="43">
        <f t="shared" si="134"/>
        <v>7.9586441676899229</v>
      </c>
      <c r="AR133" s="43">
        <f t="shared" si="134"/>
        <v>9.2939368897718655</v>
      </c>
      <c r="AS133" s="43">
        <f t="shared" si="134"/>
        <v>8.6686386488716938</v>
      </c>
      <c r="AT133" s="43">
        <f t="shared" si="134"/>
        <v>9.2684594065150385</v>
      </c>
      <c r="AU133" s="43">
        <f t="shared" si="134"/>
        <v>8.8018921724183734</v>
      </c>
      <c r="AV133" s="43">
        <f t="shared" si="134"/>
        <v>7.8763371053725564</v>
      </c>
      <c r="AW133" s="43">
        <f t="shared" si="134"/>
        <v>8.271187812644234</v>
      </c>
      <c r="AX133" s="43">
        <f t="shared" si="134"/>
        <v>7.7548988131911969</v>
      </c>
      <c r="AY133" s="43">
        <f t="shared" si="134"/>
        <v>8.6324249529121317</v>
      </c>
      <c r="AZ133" s="43">
        <f t="shared" si="134"/>
        <v>9.3477977391064382</v>
      </c>
      <c r="BA133" s="96"/>
      <c r="BB133" s="43">
        <f t="shared" si="127"/>
        <v>34.618803658736283</v>
      </c>
      <c r="BC133" s="43">
        <f t="shared" si="127"/>
        <v>-29.264289109114905</v>
      </c>
      <c r="BD133" s="43">
        <f t="shared" si="127"/>
        <v>37.782175765800986</v>
      </c>
      <c r="BE133" s="43">
        <f t="shared" si="127"/>
        <v>26.122277397576511</v>
      </c>
      <c r="BF133" s="43">
        <f t="shared" si="127"/>
        <v>2.5807747418963967</v>
      </c>
    </row>
    <row r="134" spans="1:58" ht="11.85" customHeight="1" x14ac:dyDescent="0.45">
      <c r="A134" s="101" t="s">
        <v>32</v>
      </c>
      <c r="B134" s="44">
        <f t="shared" ref="B134:V134" si="135">+B129+B131+B133</f>
        <v>10047.133418821362</v>
      </c>
      <c r="C134" s="44">
        <f t="shared" si="135"/>
        <v>11391.964279647364</v>
      </c>
      <c r="D134" s="44">
        <f t="shared" si="135"/>
        <v>13261.167663415108</v>
      </c>
      <c r="E134" s="44">
        <f t="shared" si="135"/>
        <v>17597.190770959336</v>
      </c>
      <c r="F134" s="44">
        <f t="shared" si="135"/>
        <v>18554.863412906943</v>
      </c>
      <c r="G134" s="44">
        <f t="shared" si="135"/>
        <v>17126.155931055</v>
      </c>
      <c r="H134" s="44">
        <f t="shared" si="135"/>
        <v>10668.93</v>
      </c>
      <c r="I134" s="44">
        <f t="shared" si="135"/>
        <v>11878.22</v>
      </c>
      <c r="J134" s="44">
        <f t="shared" si="135"/>
        <v>14929.48</v>
      </c>
      <c r="K134" s="44">
        <f t="shared" si="135"/>
        <v>15048.399999999998</v>
      </c>
      <c r="L134" s="44">
        <f t="shared" si="135"/>
        <v>15755.719999999998</v>
      </c>
      <c r="M134" s="44">
        <f t="shared" si="135"/>
        <v>17597.27</v>
      </c>
      <c r="N134" s="44">
        <f t="shared" si="135"/>
        <v>23523.129999999997</v>
      </c>
      <c r="O134" s="44">
        <f t="shared" si="135"/>
        <v>31567.449999999997</v>
      </c>
      <c r="P134" s="44">
        <f t="shared" si="135"/>
        <v>32617.91</v>
      </c>
      <c r="Q134" s="44">
        <f t="shared" si="135"/>
        <v>35000.75</v>
      </c>
      <c r="R134" s="44">
        <f t="shared" si="135"/>
        <v>45724.54</v>
      </c>
      <c r="S134" s="44">
        <f t="shared" si="135"/>
        <v>30459.994952000001</v>
      </c>
      <c r="T134" s="84">
        <f t="shared" si="135"/>
        <v>44591.152719999998</v>
      </c>
      <c r="U134" s="84">
        <f t="shared" si="135"/>
        <v>57336.796505999999</v>
      </c>
      <c r="V134" s="84">
        <f t="shared" si="135"/>
        <v>62776.53</v>
      </c>
      <c r="W134" s="45"/>
      <c r="X134" s="46">
        <f t="shared" si="124"/>
        <v>13.385219492623834</v>
      </c>
      <c r="Y134" s="46">
        <f t="shared" si="124"/>
        <v>16.408086769612005</v>
      </c>
      <c r="Z134" s="46">
        <f t="shared" si="124"/>
        <v>32.697144155008637</v>
      </c>
      <c r="AA134" s="46">
        <f t="shared" si="124"/>
        <v>5.4421904860408432</v>
      </c>
      <c r="AB134" s="46">
        <f t="shared" si="124"/>
        <v>-7.6999083747397501</v>
      </c>
      <c r="AC134" s="46">
        <f t="shared" si="124"/>
        <v>-37.703883796515356</v>
      </c>
      <c r="AD134" s="47">
        <f t="shared" si="124"/>
        <v>11.334688670747672</v>
      </c>
      <c r="AE134" s="47">
        <f t="shared" si="124"/>
        <v>25.687855587790096</v>
      </c>
      <c r="AF134" s="47">
        <f t="shared" si="124"/>
        <v>0.79654482272657479</v>
      </c>
      <c r="AG134" s="47">
        <f t="shared" si="124"/>
        <v>4.7003003641583163</v>
      </c>
      <c r="AH134" s="47">
        <f t="shared" si="124"/>
        <v>11.688136118184399</v>
      </c>
      <c r="AI134" s="47">
        <f t="shared" si="124"/>
        <v>33.674882524391549</v>
      </c>
      <c r="AJ134" s="47">
        <f t="shared" si="124"/>
        <v>34.197489874859329</v>
      </c>
      <c r="AK134" s="47">
        <f t="shared" si="125"/>
        <v>3.3276682152026948</v>
      </c>
      <c r="AL134" s="47">
        <f t="shared" si="125"/>
        <v>7.3053117137180212</v>
      </c>
      <c r="AN134" s="43">
        <f t="shared" si="134"/>
        <v>24.681424664211189</v>
      </c>
      <c r="AO134" s="43">
        <f t="shared" si="134"/>
        <v>24.401157401948961</v>
      </c>
      <c r="AP134" s="43">
        <f t="shared" si="134"/>
        <v>24.883627707594496</v>
      </c>
      <c r="AQ134" s="43">
        <f t="shared" si="134"/>
        <v>25.682290891973391</v>
      </c>
      <c r="AR134" s="43">
        <f t="shared" si="134"/>
        <v>27.106644958339942</v>
      </c>
      <c r="AS134" s="43">
        <f t="shared" si="134"/>
        <v>25.142136838786211</v>
      </c>
      <c r="AT134" s="43">
        <f t="shared" si="134"/>
        <v>23.797056816574528</v>
      </c>
      <c r="AU134" s="43">
        <f t="shared" si="134"/>
        <v>24.009952978737019</v>
      </c>
      <c r="AV134" s="43">
        <f t="shared" si="134"/>
        <v>24.408311256736717</v>
      </c>
      <c r="AW134" s="43">
        <f t="shared" si="134"/>
        <v>24.526205103178921</v>
      </c>
      <c r="AX134" s="43">
        <f t="shared" si="134"/>
        <v>23.452398039875</v>
      </c>
      <c r="AY134" s="43">
        <f t="shared" si="134"/>
        <v>25.01477078799655</v>
      </c>
      <c r="AZ134" s="43">
        <f t="shared" si="134"/>
        <v>26.709051158640346</v>
      </c>
      <c r="BA134" s="96"/>
      <c r="BB134" s="47">
        <f t="shared" si="127"/>
        <v>30.638743455497377</v>
      </c>
      <c r="BC134" s="47">
        <f t="shared" si="127"/>
        <v>-33.383703910416592</v>
      </c>
      <c r="BD134" s="47">
        <f t="shared" si="127"/>
        <v>46.392515134255284</v>
      </c>
      <c r="BE134" s="47">
        <f t="shared" si="127"/>
        <v>28.583346714612578</v>
      </c>
      <c r="BF134" s="47">
        <f t="shared" si="127"/>
        <v>9.4873341823880288</v>
      </c>
    </row>
    <row r="135" spans="1:58" ht="11.85" customHeight="1" x14ac:dyDescent="0.45">
      <c r="A135" s="101" t="s">
        <v>34</v>
      </c>
      <c r="B135" s="44">
        <f t="shared" ref="B135:N135" si="136">+B128+B129+B131+B133</f>
        <v>19430.784592627693</v>
      </c>
      <c r="C135" s="44">
        <f t="shared" si="136"/>
        <v>22325.577110449551</v>
      </c>
      <c r="D135" s="44">
        <f t="shared" si="136"/>
        <v>25644.097929741525</v>
      </c>
      <c r="E135" s="44">
        <f t="shared" si="136"/>
        <v>34012.908374066385</v>
      </c>
      <c r="F135" s="44">
        <f t="shared" si="136"/>
        <v>37065.100913745249</v>
      </c>
      <c r="G135" s="44">
        <f t="shared" si="136"/>
        <v>34637.274395877015</v>
      </c>
      <c r="H135" s="44">
        <f t="shared" si="136"/>
        <v>21437.29</v>
      </c>
      <c r="I135" s="44">
        <f t="shared" si="136"/>
        <v>23267.25</v>
      </c>
      <c r="J135" s="44">
        <f t="shared" si="136"/>
        <v>28810.240000000002</v>
      </c>
      <c r="K135" s="44">
        <f t="shared" si="136"/>
        <v>31538.19</v>
      </c>
      <c r="L135" s="44">
        <f t="shared" si="136"/>
        <v>30384.539999999997</v>
      </c>
      <c r="M135" s="44">
        <f t="shared" si="136"/>
        <v>35022.89</v>
      </c>
      <c r="N135" s="44">
        <f t="shared" si="136"/>
        <v>45437.189999999995</v>
      </c>
      <c r="O135" s="44">
        <f>+O134+O128</f>
        <v>59641.735999999997</v>
      </c>
      <c r="P135" s="44">
        <f>+P134+P128</f>
        <v>62583.68</v>
      </c>
      <c r="Q135" s="44">
        <f>+Q134+Q128</f>
        <v>66070.700000000012</v>
      </c>
      <c r="R135" s="44">
        <f>+R134+R128</f>
        <v>88587.81</v>
      </c>
      <c r="S135" s="44">
        <f>+S128+S129+S131+S133</f>
        <v>57191.591308000003</v>
      </c>
      <c r="T135" s="84">
        <f>+T128+T129+T131+T133</f>
        <v>87275.338193000003</v>
      </c>
      <c r="U135" s="84">
        <f>+U128+U129+U131+U133</f>
        <v>111505.90137999998</v>
      </c>
      <c r="V135" s="84">
        <f>+V128+V129+V131+V133</f>
        <v>122604.95</v>
      </c>
      <c r="W135" s="45"/>
      <c r="X135" s="46">
        <f t="shared" si="124"/>
        <v>14.897970300798779</v>
      </c>
      <c r="Y135" s="46">
        <f t="shared" si="124"/>
        <v>14.864210689266933</v>
      </c>
      <c r="Z135" s="46">
        <f t="shared" si="124"/>
        <v>32.634450497160493</v>
      </c>
      <c r="AA135" s="46">
        <f t="shared" si="124"/>
        <v>8.9736299704557219</v>
      </c>
      <c r="AB135" s="46">
        <f t="shared" si="124"/>
        <v>-6.5501683740671997</v>
      </c>
      <c r="AC135" s="46">
        <f t="shared" si="124"/>
        <v>-38.109189092107812</v>
      </c>
      <c r="AD135" s="47">
        <f t="shared" si="124"/>
        <v>8.5363401810583319</v>
      </c>
      <c r="AE135" s="47">
        <f t="shared" si="124"/>
        <v>23.823141969936291</v>
      </c>
      <c r="AF135" s="47">
        <f t="shared" si="124"/>
        <v>9.4686819686333745</v>
      </c>
      <c r="AG135" s="47">
        <f t="shared" si="124"/>
        <v>-3.6579461281703307</v>
      </c>
      <c r="AH135" s="47">
        <f t="shared" si="124"/>
        <v>15.265493570085331</v>
      </c>
      <c r="AI135" s="47">
        <f t="shared" si="124"/>
        <v>29.735695712147091</v>
      </c>
      <c r="AJ135" s="47">
        <f t="shared" si="124"/>
        <v>31.261937633027049</v>
      </c>
      <c r="AK135" s="47">
        <f t="shared" si="125"/>
        <v>4.932693441384739</v>
      </c>
      <c r="AL135" s="47">
        <f t="shared" si="125"/>
        <v>5.5717720658165382</v>
      </c>
      <c r="AN135" s="43">
        <f t="shared" si="134"/>
        <v>48.369801380175609</v>
      </c>
      <c r="AO135" s="43">
        <f t="shared" si="134"/>
        <v>47.186317668007675</v>
      </c>
      <c r="AP135" s="43">
        <f t="shared" si="134"/>
        <v>48.096571790853545</v>
      </c>
      <c r="AQ135" s="43">
        <f t="shared" si="134"/>
        <v>51.30281384582932</v>
      </c>
      <c r="AR135" s="43">
        <f t="shared" si="134"/>
        <v>54.82259434944892</v>
      </c>
      <c r="AS135" s="43">
        <f t="shared" si="134"/>
        <v>50.518587958937147</v>
      </c>
      <c r="AT135" s="43">
        <f t="shared" si="134"/>
        <v>46.614060879108465</v>
      </c>
      <c r="AU135" s="43">
        <f t="shared" si="134"/>
        <v>46.333328937520164</v>
      </c>
      <c r="AV135" s="43">
        <f t="shared" si="134"/>
        <v>51.154538555201981</v>
      </c>
      <c r="AW135" s="43">
        <f t="shared" si="134"/>
        <v>47.298216774970868</v>
      </c>
      <c r="AX135" s="43">
        <f t="shared" si="134"/>
        <v>46.676033088470973</v>
      </c>
      <c r="AY135" s="43">
        <f t="shared" si="134"/>
        <v>48.318437771701674</v>
      </c>
      <c r="AZ135" s="43">
        <f t="shared" si="134"/>
        <v>50.462554878969371</v>
      </c>
      <c r="BA135" s="96"/>
      <c r="BB135" s="47">
        <f t="shared" si="127"/>
        <v>34.080326074946953</v>
      </c>
      <c r="BC135" s="47">
        <f t="shared" si="127"/>
        <v>-35.440788853455118</v>
      </c>
      <c r="BD135" s="47">
        <f t="shared" si="127"/>
        <v>52.601695803473582</v>
      </c>
      <c r="BE135" s="47">
        <f t="shared" si="127"/>
        <v>27.763356394468165</v>
      </c>
      <c r="BF135" s="47">
        <f t="shared" si="127"/>
        <v>9.9537768697780962</v>
      </c>
    </row>
    <row r="136" spans="1:58" ht="11.85" customHeight="1" x14ac:dyDescent="0.45">
      <c r="A136" s="99" t="s">
        <v>10</v>
      </c>
      <c r="B136" s="40">
        <v>3630.4771293375393</v>
      </c>
      <c r="C136" s="40">
        <v>3909.1337025316452</v>
      </c>
      <c r="D136" s="40">
        <v>4437.7432216905909</v>
      </c>
      <c r="E136" s="40">
        <v>6156.8314424635337</v>
      </c>
      <c r="F136" s="40">
        <v>6079.0138067061143</v>
      </c>
      <c r="G136" s="40">
        <v>5396.9640026420084</v>
      </c>
      <c r="H136" s="40">
        <v>3688.78</v>
      </c>
      <c r="I136" s="40">
        <v>3983.96</v>
      </c>
      <c r="J136" s="40">
        <v>5260.61</v>
      </c>
      <c r="K136" s="40">
        <v>5441.39</v>
      </c>
      <c r="L136" s="40">
        <v>5753.34</v>
      </c>
      <c r="M136" s="40">
        <v>6476.88</v>
      </c>
      <c r="N136" s="40">
        <v>7982.86</v>
      </c>
      <c r="O136" s="40">
        <v>9604.56</v>
      </c>
      <c r="P136" s="40">
        <v>11322.06</v>
      </c>
      <c r="Q136" s="40">
        <v>11598.48</v>
      </c>
      <c r="R136" s="130">
        <v>18077.29</v>
      </c>
      <c r="S136" s="40">
        <v>12129.770584</v>
      </c>
      <c r="T136" s="40">
        <v>16503.240000000002</v>
      </c>
      <c r="U136" s="40">
        <v>18720.41</v>
      </c>
      <c r="V136" s="40">
        <v>21290.74</v>
      </c>
      <c r="W136" s="48"/>
      <c r="X136" s="42">
        <f t="shared" si="124"/>
        <v>7.6754807499628264</v>
      </c>
      <c r="Y136" s="42">
        <f t="shared" si="124"/>
        <v>13.52242106266679</v>
      </c>
      <c r="Z136" s="42">
        <f t="shared" si="124"/>
        <v>38.737892998640945</v>
      </c>
      <c r="AA136" s="42">
        <f t="shared" si="124"/>
        <v>-1.2639234399160704</v>
      </c>
      <c r="AB136" s="42">
        <f t="shared" si="124"/>
        <v>-11.219744283385191</v>
      </c>
      <c r="AC136" s="42">
        <f t="shared" si="124"/>
        <v>-31.650831871507577</v>
      </c>
      <c r="AD136" s="43">
        <f t="shared" si="124"/>
        <v>8.0021036765542952</v>
      </c>
      <c r="AE136" s="43">
        <f t="shared" si="124"/>
        <v>32.044749445275556</v>
      </c>
      <c r="AF136" s="43">
        <f t="shared" si="124"/>
        <v>3.4364836017116041</v>
      </c>
      <c r="AG136" s="43">
        <f t="shared" si="124"/>
        <v>5.7329101571473418</v>
      </c>
      <c r="AH136" s="43">
        <f t="shared" si="124"/>
        <v>12.575999332561615</v>
      </c>
      <c r="AI136" s="43">
        <f t="shared" si="124"/>
        <v>23.251627326737555</v>
      </c>
      <c r="AJ136" s="43">
        <f t="shared" si="124"/>
        <v>20.314774404160918</v>
      </c>
      <c r="AK136" s="43">
        <f t="shared" si="125"/>
        <v>17.882130987780798</v>
      </c>
      <c r="AL136" s="43">
        <f t="shared" si="125"/>
        <v>2.4414285032935634</v>
      </c>
      <c r="AN136" s="43">
        <f t="shared" si="134"/>
        <v>8.4693900553865102</v>
      </c>
      <c r="AO136" s="43">
        <f t="shared" si="134"/>
        <v>8.165651291827313</v>
      </c>
      <c r="AP136" s="43">
        <f t="shared" si="134"/>
        <v>8.706179495735638</v>
      </c>
      <c r="AQ136" s="43">
        <f t="shared" si="134"/>
        <v>8.414128277093555</v>
      </c>
      <c r="AR136" s="43">
        <f t="shared" si="134"/>
        <v>8.5421146263933512</v>
      </c>
      <c r="AS136" s="43">
        <f t="shared" si="134"/>
        <v>8.6928878086347741</v>
      </c>
      <c r="AT136" s="43">
        <f t="shared" si="134"/>
        <v>7.9815428974173122</v>
      </c>
      <c r="AU136" s="43">
        <f t="shared" si="134"/>
        <v>8.4602409956323825</v>
      </c>
      <c r="AV136" s="43">
        <f t="shared" si="134"/>
        <v>8.8258645961892714</v>
      </c>
      <c r="AW136" s="43">
        <f t="shared" si="134"/>
        <v>8.9559599223852295</v>
      </c>
      <c r="AX136" s="43">
        <f t="shared" si="134"/>
        <v>8.6319280102257672</v>
      </c>
      <c r="AY136" s="43">
        <f t="shared" si="134"/>
        <v>8.4890664266475646</v>
      </c>
      <c r="AZ136" s="43">
        <f t="shared" si="134"/>
        <v>8.1263670140043214</v>
      </c>
      <c r="BA136" s="96"/>
      <c r="BB136" s="43">
        <f t="shared" si="127"/>
        <v>55.859129817010512</v>
      </c>
      <c r="BC136" s="43">
        <f t="shared" si="127"/>
        <v>-32.900503427228308</v>
      </c>
      <c r="BD136" s="43">
        <f t="shared" si="127"/>
        <v>36.055664744137104</v>
      </c>
      <c r="BE136" s="43">
        <f t="shared" si="127"/>
        <v>13.434755841883161</v>
      </c>
      <c r="BF136" s="43">
        <f t="shared" si="127"/>
        <v>13.730094586603613</v>
      </c>
    </row>
    <row r="137" spans="1:58" ht="11.85" hidden="1" customHeight="1" x14ac:dyDescent="0.45">
      <c r="A137" s="112" t="s">
        <v>52</v>
      </c>
      <c r="B137" s="84">
        <f t="shared" ref="B137:U137" si="137">+B135+B136</f>
        <v>23061.261721965231</v>
      </c>
      <c r="C137" s="84">
        <f t="shared" si="137"/>
        <v>26234.710812981197</v>
      </c>
      <c r="D137" s="84">
        <f t="shared" si="137"/>
        <v>30081.841151432116</v>
      </c>
      <c r="E137" s="84">
        <f t="shared" si="137"/>
        <v>40169.739816529916</v>
      </c>
      <c r="F137" s="84">
        <f t="shared" si="137"/>
        <v>43144.114720451362</v>
      </c>
      <c r="G137" s="84">
        <f t="shared" si="137"/>
        <v>40034.238398519024</v>
      </c>
      <c r="H137" s="84">
        <f t="shared" si="137"/>
        <v>25126.07</v>
      </c>
      <c r="I137" s="84">
        <f t="shared" si="137"/>
        <v>27251.21</v>
      </c>
      <c r="J137" s="84">
        <f t="shared" si="137"/>
        <v>34070.85</v>
      </c>
      <c r="K137" s="84">
        <f t="shared" si="137"/>
        <v>36979.58</v>
      </c>
      <c r="L137" s="84">
        <f t="shared" si="137"/>
        <v>36137.879999999997</v>
      </c>
      <c r="M137" s="84">
        <f t="shared" si="137"/>
        <v>41499.769999999997</v>
      </c>
      <c r="N137" s="84">
        <f t="shared" si="137"/>
        <v>53420.049999999996</v>
      </c>
      <c r="O137" s="84">
        <f t="shared" si="137"/>
        <v>69246.296000000002</v>
      </c>
      <c r="P137" s="84">
        <f t="shared" si="137"/>
        <v>73905.740000000005</v>
      </c>
      <c r="Q137" s="84">
        <f t="shared" si="137"/>
        <v>77669.180000000008</v>
      </c>
      <c r="R137" s="84">
        <f t="shared" si="137"/>
        <v>106665.1</v>
      </c>
      <c r="S137" s="84">
        <f t="shared" si="137"/>
        <v>69321.361892000001</v>
      </c>
      <c r="T137" s="84">
        <f t="shared" si="137"/>
        <v>103778.57819300001</v>
      </c>
      <c r="U137" s="84">
        <f t="shared" si="137"/>
        <v>130226.31137999998</v>
      </c>
      <c r="V137" s="84">
        <f>+V135+V136</f>
        <v>143895.69</v>
      </c>
      <c r="W137" s="45"/>
      <c r="X137" s="46">
        <f t="shared" si="124"/>
        <v>13.760951717543456</v>
      </c>
      <c r="Y137" s="46">
        <f t="shared" si="124"/>
        <v>14.664275759987877</v>
      </c>
      <c r="Z137" s="46">
        <f t="shared" si="124"/>
        <v>33.53484454064921</v>
      </c>
      <c r="AA137" s="46">
        <f t="shared" si="124"/>
        <v>7.4045162291479061</v>
      </c>
      <c r="AB137" s="46">
        <f t="shared" si="124"/>
        <v>-7.2081124901565818</v>
      </c>
      <c r="AC137" s="46">
        <f t="shared" si="124"/>
        <v>-37.238546291592542</v>
      </c>
      <c r="AD137" s="47">
        <f t="shared" si="124"/>
        <v>8.4579084592218301</v>
      </c>
      <c r="AE137" s="47">
        <f t="shared" si="124"/>
        <v>25.025090629003266</v>
      </c>
      <c r="AF137" s="47">
        <f t="shared" si="124"/>
        <v>8.5372980128174181</v>
      </c>
      <c r="AG137" s="47">
        <f t="shared" si="124"/>
        <v>-2.2761210376105012</v>
      </c>
      <c r="AH137" s="47">
        <f t="shared" si="124"/>
        <v>14.837311983990208</v>
      </c>
      <c r="AI137" s="47">
        <f t="shared" si="124"/>
        <v>28.723725456791694</v>
      </c>
      <c r="AJ137" s="47">
        <f t="shared" si="124"/>
        <v>29.626041158703529</v>
      </c>
      <c r="AK137" s="47">
        <f t="shared" si="125"/>
        <v>6.7287988948896205</v>
      </c>
      <c r="AL137" s="47">
        <f t="shared" si="125"/>
        <v>5.0922161120367626</v>
      </c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96"/>
      <c r="BB137" s="47">
        <f t="shared" si="127"/>
        <v>37.332594473123052</v>
      </c>
      <c r="BC137" s="89">
        <f t="shared" si="127"/>
        <v>-35.010268689571376</v>
      </c>
      <c r="BD137" s="47">
        <f t="shared" si="127"/>
        <v>49.70649069861468</v>
      </c>
      <c r="BE137" s="47">
        <f t="shared" si="127"/>
        <v>25.484771180632638</v>
      </c>
      <c r="BF137" s="43">
        <f t="shared" si="127"/>
        <v>10.496633495294837</v>
      </c>
    </row>
    <row r="138" spans="1:58" ht="11.85" customHeight="1" x14ac:dyDescent="0.45">
      <c r="A138" s="99" t="s">
        <v>11</v>
      </c>
      <c r="B138" s="40">
        <v>3520.6351084812623</v>
      </c>
      <c r="C138" s="40">
        <v>3693.4149230161865</v>
      </c>
      <c r="D138" s="40">
        <v>4774.4506592089492</v>
      </c>
      <c r="E138" s="40">
        <v>6370.0403388463092</v>
      </c>
      <c r="F138" s="40">
        <v>6228.8165680473367</v>
      </c>
      <c r="G138" s="40">
        <v>5054.0381607757272</v>
      </c>
      <c r="H138" s="40">
        <v>3372.02</v>
      </c>
      <c r="I138" s="40">
        <v>4177.2700000000004</v>
      </c>
      <c r="J138" s="40">
        <v>5833.03</v>
      </c>
      <c r="K138" s="40">
        <v>5100.5600000000004</v>
      </c>
      <c r="L138" s="40">
        <v>5911.98</v>
      </c>
      <c r="M138" s="51">
        <v>6286.92</v>
      </c>
      <c r="N138" s="51">
        <v>8356.2800000000007</v>
      </c>
      <c r="O138" s="51">
        <v>10168.030000000001</v>
      </c>
      <c r="P138" s="51">
        <v>11528.4</v>
      </c>
      <c r="Q138" s="40">
        <v>13139.59</v>
      </c>
      <c r="R138" s="130">
        <v>16669.22</v>
      </c>
      <c r="S138" s="40">
        <v>11201.31372</v>
      </c>
      <c r="T138" s="40">
        <v>15808.75</v>
      </c>
      <c r="U138" s="40">
        <v>22770.135751999998</v>
      </c>
      <c r="V138" s="40">
        <v>20770.87</v>
      </c>
      <c r="W138" s="48"/>
      <c r="X138" s="42">
        <f t="shared" si="124"/>
        <v>4.9076319814767233</v>
      </c>
      <c r="Y138" s="42">
        <f t="shared" si="124"/>
        <v>29.269274065475059</v>
      </c>
      <c r="Z138" s="42">
        <f t="shared" si="124"/>
        <v>33.419335406886866</v>
      </c>
      <c r="AA138" s="42">
        <f t="shared" si="124"/>
        <v>-2.2169996308775364</v>
      </c>
      <c r="AB138" s="42">
        <f t="shared" si="124"/>
        <v>-18.860378924914933</v>
      </c>
      <c r="AC138" s="42">
        <f t="shared" si="124"/>
        <v>-33.280677890994795</v>
      </c>
      <c r="AD138" s="43">
        <f t="shared" si="124"/>
        <v>23.880344719189097</v>
      </c>
      <c r="AE138" s="43">
        <f t="shared" si="124"/>
        <v>39.637370818740457</v>
      </c>
      <c r="AF138" s="43">
        <f t="shared" si="124"/>
        <v>-12.557281550069167</v>
      </c>
      <c r="AG138" s="43">
        <f t="shared" si="124"/>
        <v>15.908449268315628</v>
      </c>
      <c r="AH138" s="43">
        <f t="shared" si="124"/>
        <v>6.342037692955671</v>
      </c>
      <c r="AI138" s="43">
        <f t="shared" si="124"/>
        <v>32.91532260630008</v>
      </c>
      <c r="AJ138" s="43">
        <f t="shared" si="124"/>
        <v>21.68129837678967</v>
      </c>
      <c r="AK138" s="43">
        <f t="shared" si="125"/>
        <v>13.378894436778799</v>
      </c>
      <c r="AL138" s="43">
        <f t="shared" si="125"/>
        <v>13.97583359356025</v>
      </c>
      <c r="AN138" s="43">
        <f t="shared" ref="AN138:AZ138" si="138">+(C138/C$150)*100</f>
        <v>8.0020214195158239</v>
      </c>
      <c r="AO138" s="43">
        <f t="shared" si="138"/>
        <v>8.7852084371576442</v>
      </c>
      <c r="AP138" s="43">
        <f t="shared" si="138"/>
        <v>9.0076714139963414</v>
      </c>
      <c r="AQ138" s="43">
        <f t="shared" si="138"/>
        <v>8.6214743516817371</v>
      </c>
      <c r="AR138" s="43">
        <f t="shared" si="138"/>
        <v>7.9993443117979206</v>
      </c>
      <c r="AS138" s="43">
        <f t="shared" si="138"/>
        <v>7.9464190188822936</v>
      </c>
      <c r="AT138" s="43">
        <f t="shared" si="138"/>
        <v>8.3688239086472809</v>
      </c>
      <c r="AU138" s="43">
        <f t="shared" si="138"/>
        <v>9.3808207669364503</v>
      </c>
      <c r="AV138" s="43">
        <f t="shared" si="138"/>
        <v>8.2730427197350593</v>
      </c>
      <c r="AW138" s="43">
        <f t="shared" si="138"/>
        <v>9.2029075184054872</v>
      </c>
      <c r="AX138" s="43">
        <f t="shared" si="138"/>
        <v>8.3787627447240922</v>
      </c>
      <c r="AY138" s="43">
        <f t="shared" si="138"/>
        <v>8.8861656097772634</v>
      </c>
      <c r="AZ138" s="43">
        <f t="shared" si="138"/>
        <v>8.6031159771406873</v>
      </c>
      <c r="BA138" s="96"/>
      <c r="BB138" s="43">
        <f t="shared" si="127"/>
        <v>26.862558116349145</v>
      </c>
      <c r="BC138" s="43">
        <f t="shared" si="127"/>
        <v>-32.802412350427922</v>
      </c>
      <c r="BD138" s="43">
        <f t="shared" si="127"/>
        <v>41.132999174671816</v>
      </c>
      <c r="BE138" s="43">
        <f t="shared" si="127"/>
        <v>44.035017012730272</v>
      </c>
      <c r="BF138" s="43">
        <f t="shared" si="127"/>
        <v>-8.7802100689030596</v>
      </c>
    </row>
    <row r="139" spans="1:58" ht="11.85" hidden="1" customHeight="1" x14ac:dyDescent="0.45">
      <c r="A139" s="112" t="s">
        <v>53</v>
      </c>
      <c r="B139" s="84">
        <f>B138+B137</f>
        <v>26581.896830446494</v>
      </c>
      <c r="C139" s="84">
        <f t="shared" ref="C139:U139" si="139">C138+C137</f>
        <v>29928.125735997382</v>
      </c>
      <c r="D139" s="84">
        <f t="shared" si="139"/>
        <v>34856.291810641065</v>
      </c>
      <c r="E139" s="84">
        <f t="shared" si="139"/>
        <v>46539.780155376226</v>
      </c>
      <c r="F139" s="84">
        <f t="shared" si="139"/>
        <v>49372.931288498701</v>
      </c>
      <c r="G139" s="84">
        <f t="shared" si="139"/>
        <v>45088.276559294754</v>
      </c>
      <c r="H139" s="84">
        <f t="shared" si="139"/>
        <v>28498.09</v>
      </c>
      <c r="I139" s="84">
        <f t="shared" si="139"/>
        <v>31428.48</v>
      </c>
      <c r="J139" s="84">
        <f t="shared" si="139"/>
        <v>39903.879999999997</v>
      </c>
      <c r="K139" s="84">
        <f t="shared" si="139"/>
        <v>42080.14</v>
      </c>
      <c r="L139" s="84">
        <f t="shared" si="139"/>
        <v>42049.86</v>
      </c>
      <c r="M139" s="84">
        <f t="shared" si="139"/>
        <v>47786.689999999995</v>
      </c>
      <c r="N139" s="84">
        <f t="shared" si="139"/>
        <v>61776.329999999994</v>
      </c>
      <c r="O139" s="84">
        <f t="shared" si="139"/>
        <v>79414.326000000001</v>
      </c>
      <c r="P139" s="84">
        <f t="shared" si="139"/>
        <v>85434.14</v>
      </c>
      <c r="Q139" s="84">
        <f t="shared" si="139"/>
        <v>90808.77</v>
      </c>
      <c r="R139" s="84">
        <f t="shared" si="139"/>
        <v>123334.32</v>
      </c>
      <c r="S139" s="84">
        <f t="shared" si="139"/>
        <v>80522.675612000006</v>
      </c>
      <c r="T139" s="84">
        <f t="shared" si="139"/>
        <v>119587.32819300001</v>
      </c>
      <c r="U139" s="84">
        <f t="shared" si="139"/>
        <v>152996.44713199997</v>
      </c>
      <c r="V139" s="84">
        <f>V138+V137</f>
        <v>164666.56</v>
      </c>
      <c r="W139" s="45"/>
      <c r="X139" s="46"/>
      <c r="Y139" s="46"/>
      <c r="Z139" s="46"/>
      <c r="AA139" s="46"/>
      <c r="AB139" s="46"/>
      <c r="AC139" s="46"/>
      <c r="AD139" s="47"/>
      <c r="AE139" s="47"/>
      <c r="AF139" s="43">
        <f t="shared" si="124"/>
        <v>5.4537553741641265</v>
      </c>
      <c r="AG139" s="43">
        <f t="shared" si="124"/>
        <v>-7.1957935501165693E-2</v>
      </c>
      <c r="AH139" s="47">
        <f t="shared" si="124"/>
        <v>13.642922949089463</v>
      </c>
      <c r="AI139" s="47">
        <f t="shared" si="124"/>
        <v>29.275181017978014</v>
      </c>
      <c r="AJ139" s="47">
        <f t="shared" si="124"/>
        <v>28.551382058468032</v>
      </c>
      <c r="AK139" s="47">
        <f t="shared" si="124"/>
        <v>7.5802620298005108</v>
      </c>
      <c r="AL139" s="47">
        <f t="shared" si="125"/>
        <v>6.2909628399138828</v>
      </c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96"/>
      <c r="BB139" s="47">
        <f t="shared" si="127"/>
        <v>35.817630830149994</v>
      </c>
      <c r="BC139" s="89">
        <f t="shared" si="127"/>
        <v>-34.711866403447146</v>
      </c>
      <c r="BD139" s="47">
        <f t="shared" si="127"/>
        <v>48.513853127824213</v>
      </c>
      <c r="BE139" s="47">
        <f t="shared" si="127"/>
        <v>27.937005905075107</v>
      </c>
      <c r="BF139" s="47">
        <f t="shared" si="127"/>
        <v>7.6277018759340676</v>
      </c>
    </row>
    <row r="140" spans="1:58" ht="11.85" customHeight="1" x14ac:dyDescent="0.45">
      <c r="A140" s="99" t="s">
        <v>12</v>
      </c>
      <c r="B140" s="40">
        <v>3526.9203329369798</v>
      </c>
      <c r="C140" s="40">
        <v>4023.6226714229092</v>
      </c>
      <c r="D140" s="40">
        <v>4695.8685258964142</v>
      </c>
      <c r="E140" s="40">
        <v>5505.7342378292105</v>
      </c>
      <c r="F140" s="40">
        <v>5579.9289099526059</v>
      </c>
      <c r="G140" s="40">
        <v>4924.740398093636</v>
      </c>
      <c r="H140" s="40">
        <v>3371.31</v>
      </c>
      <c r="I140" s="40">
        <v>4401.25</v>
      </c>
      <c r="J140" s="40">
        <v>5383.58</v>
      </c>
      <c r="K140" s="40">
        <v>5044.37</v>
      </c>
      <c r="L140" s="40">
        <v>5476.63</v>
      </c>
      <c r="M140" s="40">
        <v>6340.76</v>
      </c>
      <c r="N140" s="40">
        <v>8018.85</v>
      </c>
      <c r="O140" s="40">
        <v>9670.8719999999994</v>
      </c>
      <c r="P140" s="40">
        <v>10534.15</v>
      </c>
      <c r="Q140" s="51">
        <v>11290.04</v>
      </c>
      <c r="R140" s="131">
        <v>15736.26</v>
      </c>
      <c r="S140" s="40">
        <v>12924.9105</v>
      </c>
      <c r="T140" s="51">
        <v>14994.47</v>
      </c>
      <c r="U140" s="40">
        <v>21272.921032999999</v>
      </c>
      <c r="V140" s="40" t="s">
        <v>84</v>
      </c>
      <c r="W140" s="48"/>
      <c r="X140" s="42">
        <f t="shared" si="124"/>
        <v>14.083174316339298</v>
      </c>
      <c r="Y140" s="42">
        <f t="shared" si="124"/>
        <v>16.707477548727812</v>
      </c>
      <c r="Z140" s="42">
        <f t="shared" si="124"/>
        <v>17.246345536860996</v>
      </c>
      <c r="AA140" s="42">
        <f t="shared" si="124"/>
        <v>1.3475890574887073</v>
      </c>
      <c r="AB140" s="42">
        <f t="shared" si="124"/>
        <v>-11.741879196531457</v>
      </c>
      <c r="AC140" s="42">
        <f t="shared" si="124"/>
        <v>-31.543396656907397</v>
      </c>
      <c r="AD140" s="43">
        <f t="shared" si="124"/>
        <v>30.550142229578412</v>
      </c>
      <c r="AE140" s="43">
        <f t="shared" si="124"/>
        <v>22.319341096279466</v>
      </c>
      <c r="AF140" s="43">
        <f t="shared" si="124"/>
        <v>-6.3008258445123921</v>
      </c>
      <c r="AG140" s="43">
        <f t="shared" si="124"/>
        <v>8.5691572981363429</v>
      </c>
      <c r="AH140" s="43">
        <f t="shared" si="124"/>
        <v>15.77849882135547</v>
      </c>
      <c r="AI140" s="43">
        <f t="shared" si="124"/>
        <v>26.465124054529742</v>
      </c>
      <c r="AJ140" s="43">
        <f t="shared" si="124"/>
        <v>20.601732168577769</v>
      </c>
      <c r="AK140" s="43">
        <f t="shared" si="124"/>
        <v>8.9265786994182186</v>
      </c>
      <c r="AL140" s="43">
        <f t="shared" si="124"/>
        <v>7.1756145488720113</v>
      </c>
      <c r="AN140" s="43">
        <f t="shared" ref="AN140:AZ141" si="140">+(C140/C$150)*100</f>
        <v>8.7174377836980703</v>
      </c>
      <c r="AO140" s="43">
        <f t="shared" si="140"/>
        <v>8.6406137036765145</v>
      </c>
      <c r="AP140" s="43">
        <f t="shared" si="140"/>
        <v>7.7854836498786062</v>
      </c>
      <c r="AQ140" s="43">
        <f t="shared" si="140"/>
        <v>7.7233313031153994</v>
      </c>
      <c r="AR140" s="43">
        <f t="shared" si="140"/>
        <v>7.7946966044524686</v>
      </c>
      <c r="AS140" s="43">
        <f t="shared" si="140"/>
        <v>7.9447458504243933</v>
      </c>
      <c r="AT140" s="43">
        <f t="shared" si="140"/>
        <v>8.8175497939883805</v>
      </c>
      <c r="AU140" s="43">
        <f t="shared" si="140"/>
        <v>8.6580043415624015</v>
      </c>
      <c r="AV140" s="43">
        <f t="shared" si="140"/>
        <v>8.1819032624162702</v>
      </c>
      <c r="AW140" s="43">
        <f t="shared" si="140"/>
        <v>8.5252181845210995</v>
      </c>
      <c r="AX140" s="43">
        <f t="shared" si="140"/>
        <v>8.4505168924110272</v>
      </c>
      <c r="AY140" s="43">
        <f t="shared" si="140"/>
        <v>8.5273386123924055</v>
      </c>
      <c r="AZ140" s="43">
        <f t="shared" si="140"/>
        <v>8.1824732436944529</v>
      </c>
      <c r="BA140" s="96"/>
      <c r="BB140" s="43">
        <f t="shared" si="127"/>
        <v>39.381791384264339</v>
      </c>
      <c r="BC140" s="43">
        <f t="shared" si="127"/>
        <v>-17.865423550449723</v>
      </c>
      <c r="BD140" s="43">
        <f t="shared" si="127"/>
        <v>16.012176641377906</v>
      </c>
      <c r="BE140" s="183">
        <f t="shared" si="127"/>
        <v>41.871776948434977</v>
      </c>
      <c r="BF140" s="183" t="s">
        <v>84</v>
      </c>
    </row>
    <row r="141" spans="1:58" ht="11.85" customHeight="1" x14ac:dyDescent="0.45">
      <c r="A141" s="101" t="s">
        <v>26</v>
      </c>
      <c r="B141" s="44">
        <f t="shared" ref="B141:L141" si="141">+B136+B138+B140</f>
        <v>10678.03257075578</v>
      </c>
      <c r="C141" s="44">
        <f t="shared" si="141"/>
        <v>11626.171296970741</v>
      </c>
      <c r="D141" s="44">
        <f t="shared" si="141"/>
        <v>13908.062406795954</v>
      </c>
      <c r="E141" s="44">
        <f t="shared" si="141"/>
        <v>18032.606019139053</v>
      </c>
      <c r="F141" s="44">
        <f t="shared" si="141"/>
        <v>17887.759284706059</v>
      </c>
      <c r="G141" s="44">
        <f t="shared" si="141"/>
        <v>15375.742561511372</v>
      </c>
      <c r="H141" s="44">
        <f t="shared" si="141"/>
        <v>10432.11</v>
      </c>
      <c r="I141" s="44">
        <f t="shared" si="141"/>
        <v>12562.48</v>
      </c>
      <c r="J141" s="44">
        <f t="shared" si="141"/>
        <v>16477.22</v>
      </c>
      <c r="K141" s="44">
        <f t="shared" si="141"/>
        <v>15586.32</v>
      </c>
      <c r="L141" s="44">
        <f t="shared" si="141"/>
        <v>17141.95</v>
      </c>
      <c r="M141" s="44">
        <f>+M136+M138+M140</f>
        <v>19104.559999999998</v>
      </c>
      <c r="N141" s="44">
        <f>+N136+N138+N140</f>
        <v>24357.989999999998</v>
      </c>
      <c r="O141" s="44">
        <f>+O140+O138+O136</f>
        <v>29443.462</v>
      </c>
      <c r="P141" s="44">
        <f>+P140+P138+P136</f>
        <v>33384.61</v>
      </c>
      <c r="Q141" s="44">
        <f>+Q140+Q138+Q136</f>
        <v>36028.11</v>
      </c>
      <c r="R141" s="44">
        <f>+R140+R138+R136</f>
        <v>50482.770000000004</v>
      </c>
      <c r="S141" s="44">
        <f>+S136+S138+S140</f>
        <v>36255.994804000002</v>
      </c>
      <c r="T141" s="44">
        <f>+T136+T138+T140</f>
        <v>47306.46</v>
      </c>
      <c r="U141" s="44">
        <f>+U136+U138+U140</f>
        <v>62763.466784999997</v>
      </c>
      <c r="V141" s="44" t="s">
        <v>84</v>
      </c>
      <c r="W141" s="45"/>
      <c r="X141" s="46">
        <f t="shared" si="124"/>
        <v>8.8793391472850036</v>
      </c>
      <c r="Y141" s="46">
        <f t="shared" si="124"/>
        <v>19.62719326541982</v>
      </c>
      <c r="Z141" s="46">
        <f t="shared" si="124"/>
        <v>29.655774411306247</v>
      </c>
      <c r="AA141" s="46">
        <f t="shared" si="124"/>
        <v>-0.80324903832125205</v>
      </c>
      <c r="AB141" s="46">
        <f t="shared" si="124"/>
        <v>-14.043216275514448</v>
      </c>
      <c r="AC141" s="46">
        <f t="shared" si="124"/>
        <v>-32.152154874693949</v>
      </c>
      <c r="AD141" s="47">
        <f t="shared" si="124"/>
        <v>20.421276232708419</v>
      </c>
      <c r="AE141" s="47">
        <f t="shared" si="124"/>
        <v>31.162159064133842</v>
      </c>
      <c r="AF141" s="47">
        <f t="shared" si="124"/>
        <v>-5.4068586812581305</v>
      </c>
      <c r="AG141" s="47">
        <f t="shared" si="124"/>
        <v>9.9807395202972984</v>
      </c>
      <c r="AH141" s="47">
        <f t="shared" si="124"/>
        <v>11.449164184938109</v>
      </c>
      <c r="AI141" s="47">
        <f t="shared" si="124"/>
        <v>27.498304069813706</v>
      </c>
      <c r="AJ141" s="47">
        <f t="shared" si="124"/>
        <v>20.878044534873364</v>
      </c>
      <c r="AK141" s="47">
        <f t="shared" si="124"/>
        <v>13.385477563745729</v>
      </c>
      <c r="AL141" s="47">
        <f t="shared" si="124"/>
        <v>7.9183192494985066</v>
      </c>
      <c r="AN141" s="43">
        <f t="shared" si="140"/>
        <v>25.188849258600403</v>
      </c>
      <c r="AO141" s="43">
        <f t="shared" si="140"/>
        <v>25.59147343266147</v>
      </c>
      <c r="AP141" s="43">
        <f t="shared" si="140"/>
        <v>25.499334559610588</v>
      </c>
      <c r="AQ141" s="43">
        <f t="shared" si="140"/>
        <v>24.758933931890695</v>
      </c>
      <c r="AR141" s="43">
        <f t="shared" si="140"/>
        <v>24.336155542643738</v>
      </c>
      <c r="AS141" s="43">
        <f t="shared" si="140"/>
        <v>24.584052677941461</v>
      </c>
      <c r="AT141" s="43">
        <f t="shared" si="140"/>
        <v>25.167916600052969</v>
      </c>
      <c r="AU141" s="43">
        <f t="shared" si="140"/>
        <v>26.499066104131241</v>
      </c>
      <c r="AV141" s="43">
        <f t="shared" si="140"/>
        <v>25.280810578340603</v>
      </c>
      <c r="AW141" s="43">
        <f t="shared" si="140"/>
        <v>26.68408562531182</v>
      </c>
      <c r="AX141" s="43">
        <f t="shared" si="140"/>
        <v>25.461207647360883</v>
      </c>
      <c r="AY141" s="43">
        <f t="shared" si="140"/>
        <v>25.902570648817232</v>
      </c>
      <c r="AZ141" s="43">
        <f t="shared" si="140"/>
        <v>24.911956234839465</v>
      </c>
      <c r="BA141" s="96"/>
      <c r="BB141" s="43">
        <f t="shared" si="127"/>
        <v>40.120505904972539</v>
      </c>
      <c r="BC141" s="89">
        <f t="shared" si="127"/>
        <v>-28.181447246258472</v>
      </c>
      <c r="BD141" s="47">
        <f t="shared" si="127"/>
        <v>30.47900148855063</v>
      </c>
      <c r="BE141" s="47">
        <f t="shared" si="127"/>
        <v>32.674198798641861</v>
      </c>
      <c r="BF141" s="326" t="s">
        <v>84</v>
      </c>
    </row>
    <row r="142" spans="1:58" ht="11.85" hidden="1" customHeight="1" x14ac:dyDescent="0.45">
      <c r="A142" s="112" t="s">
        <v>48</v>
      </c>
      <c r="B142" s="44">
        <f t="shared" ref="B142:V142" si="142">+B135+B136+B138+B140</f>
        <v>30108.817163383475</v>
      </c>
      <c r="C142" s="44">
        <f t="shared" si="142"/>
        <v>33951.748407420295</v>
      </c>
      <c r="D142" s="44">
        <f t="shared" si="142"/>
        <v>39552.160336537476</v>
      </c>
      <c r="E142" s="44">
        <f t="shared" si="142"/>
        <v>52045.514393205434</v>
      </c>
      <c r="F142" s="44">
        <f t="shared" si="142"/>
        <v>54952.860198451308</v>
      </c>
      <c r="G142" s="44">
        <f t="shared" si="142"/>
        <v>50013.01695738839</v>
      </c>
      <c r="H142" s="44">
        <f t="shared" si="142"/>
        <v>31869.4</v>
      </c>
      <c r="I142" s="44">
        <f t="shared" si="142"/>
        <v>35829.729999999996</v>
      </c>
      <c r="J142" s="44">
        <f t="shared" si="142"/>
        <v>45287.46</v>
      </c>
      <c r="K142" s="44">
        <f t="shared" si="142"/>
        <v>47124.51</v>
      </c>
      <c r="L142" s="44">
        <f t="shared" si="142"/>
        <v>47526.49</v>
      </c>
      <c r="M142" s="44">
        <f t="shared" si="142"/>
        <v>54127.45</v>
      </c>
      <c r="N142" s="44">
        <f t="shared" si="142"/>
        <v>69795.179999999993</v>
      </c>
      <c r="O142" s="44">
        <f t="shared" si="142"/>
        <v>89085.198000000004</v>
      </c>
      <c r="P142" s="44">
        <f t="shared" si="142"/>
        <v>95968.29</v>
      </c>
      <c r="Q142" s="44">
        <f t="shared" si="142"/>
        <v>102098.81</v>
      </c>
      <c r="R142" s="44">
        <f t="shared" si="142"/>
        <v>139070.58000000002</v>
      </c>
      <c r="S142" s="44">
        <f t="shared" si="142"/>
        <v>93447.586112000005</v>
      </c>
      <c r="T142" s="44">
        <f t="shared" si="142"/>
        <v>134581.798193</v>
      </c>
      <c r="U142" s="44">
        <f t="shared" si="142"/>
        <v>174269.36816499996</v>
      </c>
      <c r="V142" s="44" t="e">
        <f t="shared" si="142"/>
        <v>#VALUE!</v>
      </c>
      <c r="W142" s="45"/>
      <c r="X142" s="46">
        <f t="shared" si="124"/>
        <v>12.763474643269479</v>
      </c>
      <c r="Y142" s="46">
        <f t="shared" si="124"/>
        <v>16.495209206643359</v>
      </c>
      <c r="Z142" s="46">
        <f t="shared" si="124"/>
        <v>31.587033300749567</v>
      </c>
      <c r="AA142" s="46">
        <f t="shared" si="124"/>
        <v>5.5861601891006085</v>
      </c>
      <c r="AB142" s="46">
        <f t="shared" si="124"/>
        <v>-8.9892377270694546</v>
      </c>
      <c r="AC142" s="46">
        <f t="shared" si="124"/>
        <v>-36.277789386005125</v>
      </c>
      <c r="AD142" s="47">
        <f t="shared" si="124"/>
        <v>12.426747914927772</v>
      </c>
      <c r="AE142" s="47">
        <f t="shared" si="124"/>
        <v>26.396319481056672</v>
      </c>
      <c r="AF142" s="47">
        <f t="shared" si="124"/>
        <v>4.0564209165186105</v>
      </c>
      <c r="AG142" s="47">
        <f t="shared" si="124"/>
        <v>0.85301682712455307</v>
      </c>
      <c r="AH142" s="47">
        <f t="shared" si="124"/>
        <v>13.889012211926444</v>
      </c>
      <c r="AI142" s="47">
        <f t="shared" si="124"/>
        <v>28.945996901756878</v>
      </c>
      <c r="AJ142" s="47">
        <f t="shared" si="124"/>
        <v>27.638037469063057</v>
      </c>
      <c r="AK142" s="47">
        <f t="shared" si="124"/>
        <v>7.7264148865673343</v>
      </c>
      <c r="AL142" s="47">
        <f t="shared" si="124"/>
        <v>6.3880683921741177</v>
      </c>
      <c r="AN142" s="43">
        <f t="shared" ref="AN142:AZ142" si="143">+(C142/C$30)*100</f>
        <v>3.6085766835051465</v>
      </c>
      <c r="AO142" s="43">
        <f t="shared" si="143"/>
        <v>3.4768024532083524</v>
      </c>
      <c r="AP142" s="43">
        <f t="shared" si="143"/>
        <v>3.700856190480708</v>
      </c>
      <c r="AQ142" s="43">
        <f t="shared" si="143"/>
        <v>3.8944953693671955</v>
      </c>
      <c r="AR142" s="43">
        <f t="shared" si="143"/>
        <v>2.7682247228818242</v>
      </c>
      <c r="AS142" s="43">
        <f t="shared" si="143"/>
        <v>1.4176215400825936</v>
      </c>
      <c r="AT142" s="43">
        <f t="shared" si="143"/>
        <v>1.6181438878116987</v>
      </c>
      <c r="AU142" s="43">
        <f t="shared" si="143"/>
        <v>1.6360693756454259</v>
      </c>
      <c r="AV142" s="43">
        <f t="shared" si="143"/>
        <v>1.6335995581161715</v>
      </c>
      <c r="AW142" s="43">
        <f t="shared" si="143"/>
        <v>1.6254249241406937</v>
      </c>
      <c r="AX142" s="43">
        <f t="shared" si="143"/>
        <v>1.6275847898563056</v>
      </c>
      <c r="AY142" s="43">
        <f t="shared" si="143"/>
        <v>1.801775270306704</v>
      </c>
      <c r="AZ142" s="43">
        <f t="shared" si="143"/>
        <v>2.007015081682832</v>
      </c>
      <c r="BA142" s="96"/>
      <c r="BB142" s="47">
        <f t="shared" si="127"/>
        <v>36.211754084107369</v>
      </c>
      <c r="BC142" s="89">
        <f t="shared" si="127"/>
        <v>-32.805640048384063</v>
      </c>
      <c r="BD142" s="47">
        <f t="shared" si="127"/>
        <v>44.018485433855183</v>
      </c>
      <c r="BE142" s="47">
        <f t="shared" si="127"/>
        <v>29.489552454251754</v>
      </c>
      <c r="BF142" s="47" t="e">
        <f t="shared" si="127"/>
        <v>#VALUE!</v>
      </c>
    </row>
    <row r="143" spans="1:58" ht="11.85" customHeight="1" x14ac:dyDescent="0.45">
      <c r="A143" s="99" t="s">
        <v>13</v>
      </c>
      <c r="B143" s="40">
        <v>3540.1030110935026</v>
      </c>
      <c r="C143" s="40">
        <v>3768.8884493670885</v>
      </c>
      <c r="D143" s="40">
        <v>4667.5200000000004</v>
      </c>
      <c r="E143" s="40">
        <v>6098.6814932486095</v>
      </c>
      <c r="F143" s="40">
        <v>5992.9823182711198</v>
      </c>
      <c r="G143" s="40">
        <v>4744.7533948940791</v>
      </c>
      <c r="H143" s="40">
        <v>3618.03</v>
      </c>
      <c r="I143" s="40">
        <v>4431.49</v>
      </c>
      <c r="J143" s="40">
        <v>5992.04</v>
      </c>
      <c r="K143" s="40">
        <v>5061.1400000000003</v>
      </c>
      <c r="L143" s="40">
        <v>5799.23</v>
      </c>
      <c r="M143" s="40">
        <v>6984.05</v>
      </c>
      <c r="N143" s="40">
        <v>8213.7000000000007</v>
      </c>
      <c r="O143" s="40">
        <v>9759.5</v>
      </c>
      <c r="P143" s="40">
        <v>10826.08</v>
      </c>
      <c r="Q143" s="40">
        <v>13005.12</v>
      </c>
      <c r="R143" s="130">
        <v>15825.51</v>
      </c>
      <c r="S143" s="40">
        <v>13049.715904999999</v>
      </c>
      <c r="T143" s="40">
        <v>14979.67</v>
      </c>
      <c r="U143" s="40">
        <v>18085.28</v>
      </c>
      <c r="V143" s="40" t="s">
        <v>84</v>
      </c>
      <c r="W143" s="41"/>
      <c r="X143" s="42">
        <f t="shared" si="124"/>
        <v>6.4626774293473632</v>
      </c>
      <c r="Y143" s="42">
        <f t="shared" si="124"/>
        <v>23.843410668835794</v>
      </c>
      <c r="Z143" s="42">
        <f t="shared" si="124"/>
        <v>30.662139492677241</v>
      </c>
      <c r="AA143" s="42">
        <f t="shared" si="124"/>
        <v>-1.7331479778785241</v>
      </c>
      <c r="AB143" s="42">
        <f t="shared" si="124"/>
        <v>-20.828176308338165</v>
      </c>
      <c r="AC143" s="42">
        <f t="shared" si="124"/>
        <v>-23.746721928827064</v>
      </c>
      <c r="AD143" s="43">
        <f t="shared" si="124"/>
        <v>22.483506217471927</v>
      </c>
      <c r="AE143" s="43">
        <f t="shared" si="124"/>
        <v>35.215017973638666</v>
      </c>
      <c r="AF143" s="43">
        <f t="shared" si="124"/>
        <v>-15.53561057669841</v>
      </c>
      <c r="AG143" s="43">
        <f t="shared" si="124"/>
        <v>14.583473288626658</v>
      </c>
      <c r="AH143" s="43">
        <f t="shared" si="124"/>
        <v>20.430643378517498</v>
      </c>
      <c r="AI143" s="43">
        <f t="shared" si="124"/>
        <v>17.606546344885853</v>
      </c>
      <c r="AJ143" s="88">
        <f t="shared" si="124"/>
        <v>18.819776714513537</v>
      </c>
      <c r="AK143" s="43">
        <f t="shared" ref="AJ143:AL150" si="144">((P143/O143)-1)*100</f>
        <v>10.928633639018393</v>
      </c>
      <c r="AL143" s="43">
        <f t="shared" si="144"/>
        <v>20.127691648315938</v>
      </c>
      <c r="AN143" s="43">
        <f t="shared" ref="AN143:AZ143" si="145">+(C143/C$150)*100</f>
        <v>8.1655396775655067</v>
      </c>
      <c r="AO143" s="43">
        <f t="shared" si="145"/>
        <v>8.5884511143730116</v>
      </c>
      <c r="AP143" s="43">
        <f t="shared" si="145"/>
        <v>8.6239515022841129</v>
      </c>
      <c r="AQ143" s="43">
        <f t="shared" si="145"/>
        <v>8.2950497550538813</v>
      </c>
      <c r="AR143" s="43">
        <f t="shared" si="145"/>
        <v>7.5098198456230598</v>
      </c>
      <c r="AS143" s="43">
        <f t="shared" si="145"/>
        <v>8.5261601066680228</v>
      </c>
      <c r="AT143" s="43">
        <f t="shared" si="145"/>
        <v>8.8781331977419065</v>
      </c>
      <c r="AU143" s="43">
        <f t="shared" si="145"/>
        <v>9.6365445177401607</v>
      </c>
      <c r="AV143" s="43">
        <f t="shared" si="145"/>
        <v>8.2091039867308488</v>
      </c>
      <c r="AW143" s="43">
        <f t="shared" si="145"/>
        <v>9.0273947760247246</v>
      </c>
      <c r="AX143" s="43">
        <f t="shared" si="145"/>
        <v>9.3078483497945417</v>
      </c>
      <c r="AY143" s="43">
        <f t="shared" si="145"/>
        <v>8.7345443748925966</v>
      </c>
      <c r="AZ143" s="43">
        <f t="shared" si="145"/>
        <v>8.2574609220177901</v>
      </c>
      <c r="BA143" s="96"/>
      <c r="BB143" s="43">
        <f t="shared" si="127"/>
        <v>21.686766442754845</v>
      </c>
      <c r="BC143" s="88">
        <f t="shared" si="127"/>
        <v>-17.539997731510717</v>
      </c>
      <c r="BD143" s="43">
        <f t="shared" si="127"/>
        <v>14.789242226036038</v>
      </c>
      <c r="BE143" s="43">
        <f t="shared" si="127"/>
        <v>20.732165661860357</v>
      </c>
      <c r="BF143" s="43" t="s">
        <v>84</v>
      </c>
    </row>
    <row r="144" spans="1:58" ht="11.85" hidden="1" customHeight="1" x14ac:dyDescent="0.45">
      <c r="A144" s="112" t="s">
        <v>39</v>
      </c>
      <c r="B144" s="84">
        <f t="shared" ref="B144:U144" si="146">+B135+B141+B143</f>
        <v>33648.920174476974</v>
      </c>
      <c r="C144" s="84">
        <f t="shared" si="146"/>
        <v>37720.636856787387</v>
      </c>
      <c r="D144" s="84">
        <f t="shared" si="146"/>
        <v>44219.68033653748</v>
      </c>
      <c r="E144" s="84">
        <f t="shared" si="146"/>
        <v>58144.195886454043</v>
      </c>
      <c r="F144" s="84">
        <f t="shared" si="146"/>
        <v>60945.842516722427</v>
      </c>
      <c r="G144" s="84">
        <f t="shared" si="146"/>
        <v>54757.770352282467</v>
      </c>
      <c r="H144" s="84">
        <f t="shared" si="146"/>
        <v>35487.43</v>
      </c>
      <c r="I144" s="84">
        <f t="shared" si="146"/>
        <v>40261.219999999994</v>
      </c>
      <c r="J144" s="84">
        <f t="shared" si="146"/>
        <v>51279.500000000007</v>
      </c>
      <c r="K144" s="84">
        <f t="shared" si="146"/>
        <v>52185.649999999994</v>
      </c>
      <c r="L144" s="84">
        <f t="shared" si="146"/>
        <v>53325.72</v>
      </c>
      <c r="M144" s="84">
        <f t="shared" si="146"/>
        <v>61111.5</v>
      </c>
      <c r="N144" s="84">
        <f t="shared" si="146"/>
        <v>78008.87999999999</v>
      </c>
      <c r="O144" s="84">
        <f t="shared" si="146"/>
        <v>98844.698000000004</v>
      </c>
      <c r="P144" s="84">
        <f t="shared" si="146"/>
        <v>106794.37000000001</v>
      </c>
      <c r="Q144" s="84">
        <f t="shared" si="146"/>
        <v>115103.93000000001</v>
      </c>
      <c r="R144" s="84">
        <f t="shared" si="146"/>
        <v>154896.09000000003</v>
      </c>
      <c r="S144" s="84">
        <f t="shared" si="146"/>
        <v>106497.30201700001</v>
      </c>
      <c r="T144" s="84">
        <f t="shared" si="146"/>
        <v>149561.46819300001</v>
      </c>
      <c r="U144" s="84">
        <f t="shared" si="146"/>
        <v>192354.64816499999</v>
      </c>
      <c r="V144" s="325" t="s">
        <v>84</v>
      </c>
      <c r="W144" s="45"/>
      <c r="X144" s="46">
        <f t="shared" ref="X144:AI150" si="147">((C144/B144)-1)*100</f>
        <v>12.100586471119069</v>
      </c>
      <c r="Y144" s="46">
        <f t="shared" si="147"/>
        <v>17.229410798191935</v>
      </c>
      <c r="Z144" s="46">
        <f t="shared" si="147"/>
        <v>31.489407982922767</v>
      </c>
      <c r="AA144" s="46">
        <f t="shared" si="147"/>
        <v>4.8184459128810309</v>
      </c>
      <c r="AB144" s="46">
        <f t="shared" si="147"/>
        <v>-10.153395061758419</v>
      </c>
      <c r="AC144" s="46">
        <f t="shared" si="147"/>
        <v>-35.191974085700181</v>
      </c>
      <c r="AD144" s="47">
        <f t="shared" si="147"/>
        <v>13.452058940306454</v>
      </c>
      <c r="AE144" s="47">
        <f t="shared" si="147"/>
        <v>27.366979937518067</v>
      </c>
      <c r="AF144" s="47">
        <f t="shared" si="147"/>
        <v>1.767080412250488</v>
      </c>
      <c r="AG144" s="47">
        <f t="shared" si="147"/>
        <v>2.1846427130830071</v>
      </c>
      <c r="AH144" s="47">
        <f t="shared" si="147"/>
        <v>14.600421710199129</v>
      </c>
      <c r="AI144" s="47">
        <f t="shared" si="147"/>
        <v>27.650082226749451</v>
      </c>
      <c r="AJ144" s="47">
        <f t="shared" si="144"/>
        <v>26.709546400358541</v>
      </c>
      <c r="AK144" s="47">
        <f t="shared" si="144"/>
        <v>8.042588182119804</v>
      </c>
      <c r="AL144" s="47">
        <f t="shared" si="144"/>
        <v>7.7808970641429775</v>
      </c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96"/>
      <c r="BB144" s="47">
        <f t="shared" si="127"/>
        <v>34.57063542487213</v>
      </c>
      <c r="BC144" s="89">
        <f t="shared" si="127"/>
        <v>-31.245971401214845</v>
      </c>
      <c r="BD144" s="47">
        <f t="shared" si="127"/>
        <v>40.436861179005</v>
      </c>
      <c r="BE144" s="47">
        <f t="shared" si="127"/>
        <v>28.612436404260212</v>
      </c>
      <c r="BF144" s="326" t="s">
        <v>84</v>
      </c>
    </row>
    <row r="145" spans="1:58" ht="11.85" customHeight="1" x14ac:dyDescent="0.45">
      <c r="A145" s="99" t="s">
        <v>14</v>
      </c>
      <c r="B145" s="40">
        <v>3548.1442080378251</v>
      </c>
      <c r="C145" s="40">
        <v>4472.9539188656954</v>
      </c>
      <c r="D145" s="40">
        <v>5007.8138788608103</v>
      </c>
      <c r="E145" s="40">
        <v>6501.9157392686811</v>
      </c>
      <c r="F145" s="40">
        <v>5805.6841282251762</v>
      </c>
      <c r="G145" s="40">
        <v>4032.4198338129386</v>
      </c>
      <c r="H145" s="40">
        <v>3395.77</v>
      </c>
      <c r="I145" s="40">
        <v>4778.9399999999996</v>
      </c>
      <c r="J145" s="40">
        <v>5704.55</v>
      </c>
      <c r="K145" s="40">
        <v>5070.55</v>
      </c>
      <c r="L145" s="40">
        <v>5842.41</v>
      </c>
      <c r="M145" s="40">
        <v>6597.29</v>
      </c>
      <c r="N145" s="40">
        <v>8529.98</v>
      </c>
      <c r="O145" s="40">
        <v>9786.64</v>
      </c>
      <c r="P145" s="40">
        <v>10915.17</v>
      </c>
      <c r="Q145" s="40">
        <v>12814.62</v>
      </c>
      <c r="R145" s="130">
        <v>13072.51</v>
      </c>
      <c r="S145" s="40">
        <v>12780.928309999999</v>
      </c>
      <c r="T145" s="40">
        <v>17291.18</v>
      </c>
      <c r="U145" s="40">
        <v>16871.54</v>
      </c>
      <c r="V145" s="40" t="s">
        <v>84</v>
      </c>
      <c r="W145" s="41"/>
      <c r="X145" s="42">
        <f t="shared" si="147"/>
        <v>26.064603257467468</v>
      </c>
      <c r="Y145" s="42">
        <f t="shared" si="147"/>
        <v>11.957645209337443</v>
      </c>
      <c r="Z145" s="42">
        <f t="shared" si="147"/>
        <v>29.835411150458981</v>
      </c>
      <c r="AA145" s="42">
        <f t="shared" si="147"/>
        <v>-10.708099565772212</v>
      </c>
      <c r="AB145" s="42">
        <f t="shared" si="147"/>
        <v>-30.5435889250546</v>
      </c>
      <c r="AC145" s="42">
        <f t="shared" si="147"/>
        <v>-15.788282471841264</v>
      </c>
      <c r="AD145" s="43">
        <f t="shared" si="147"/>
        <v>40.732146170088072</v>
      </c>
      <c r="AE145" s="43">
        <f t="shared" si="147"/>
        <v>19.36852105278577</v>
      </c>
      <c r="AF145" s="43">
        <f t="shared" si="147"/>
        <v>-11.113935367382178</v>
      </c>
      <c r="AG145" s="43">
        <f t="shared" si="147"/>
        <v>15.222411769926335</v>
      </c>
      <c r="AH145" s="43">
        <f t="shared" si="147"/>
        <v>12.920695397960769</v>
      </c>
      <c r="AI145" s="43">
        <f t="shared" si="147"/>
        <v>29.29521060920468</v>
      </c>
      <c r="AJ145" s="88">
        <f t="shared" si="144"/>
        <v>14.732273698179821</v>
      </c>
      <c r="AK145" s="43">
        <f t="shared" si="144"/>
        <v>11.531332510442805</v>
      </c>
      <c r="AL145" s="43">
        <f>((Q145/P145)-1)*100</f>
        <v>17.401927775746962</v>
      </c>
      <c r="AN145" s="43">
        <f t="shared" ref="AN145:AZ145" si="148">+(C145/C$150)*100</f>
        <v>9.6909428843810623</v>
      </c>
      <c r="AO145" s="43">
        <f t="shared" si="148"/>
        <v>9.2146074764488972</v>
      </c>
      <c r="AP145" s="43">
        <f t="shared" si="148"/>
        <v>9.1941522228147452</v>
      </c>
      <c r="AQ145" s="43">
        <f t="shared" si="148"/>
        <v>8.0358052382252652</v>
      </c>
      <c r="AR145" s="43">
        <f t="shared" si="148"/>
        <v>6.3823646823121081</v>
      </c>
      <c r="AS145" s="43">
        <f t="shared" si="148"/>
        <v>8.0023876820866793</v>
      </c>
      <c r="AT145" s="43">
        <f t="shared" si="148"/>
        <v>9.5742212808822096</v>
      </c>
      <c r="AU145" s="43">
        <f t="shared" si="148"/>
        <v>9.1741961049450005</v>
      </c>
      <c r="AV145" s="43">
        <f t="shared" si="148"/>
        <v>8.2243668857052175</v>
      </c>
      <c r="AW145" s="43">
        <f t="shared" si="148"/>
        <v>9.0946110972309473</v>
      </c>
      <c r="AX145" s="43">
        <f t="shared" si="148"/>
        <v>8.7924019501028816</v>
      </c>
      <c r="AY145" s="43">
        <f t="shared" si="148"/>
        <v>9.0708802156088417</v>
      </c>
      <c r="AZ145" s="43">
        <f t="shared" si="148"/>
        <v>8.2804239313342052</v>
      </c>
      <c r="BA145" s="96"/>
      <c r="BB145" s="43">
        <f t="shared" si="127"/>
        <v>2.012467010336616</v>
      </c>
      <c r="BC145" s="88">
        <f t="shared" si="127"/>
        <v>-2.2304950617746733</v>
      </c>
      <c r="BD145" s="43">
        <f t="shared" si="127"/>
        <v>35.288920965710368</v>
      </c>
      <c r="BE145" s="183">
        <f t="shared" si="127"/>
        <v>-2.4269020390742524</v>
      </c>
      <c r="BF145" s="183" t="s">
        <v>84</v>
      </c>
    </row>
    <row r="146" spans="1:58" ht="11.85" hidden="1" customHeight="1" x14ac:dyDescent="0.45">
      <c r="A146" s="112" t="s">
        <v>43</v>
      </c>
      <c r="B146" s="84">
        <f t="shared" ref="B146:U146" si="149">+B135+B141+B143+B145</f>
        <v>37197.0643825148</v>
      </c>
      <c r="C146" s="84">
        <f t="shared" si="149"/>
        <v>42193.59077565308</v>
      </c>
      <c r="D146" s="84">
        <f t="shared" si="149"/>
        <v>49227.494215398292</v>
      </c>
      <c r="E146" s="84">
        <f t="shared" si="149"/>
        <v>64646.111625722726</v>
      </c>
      <c r="F146" s="84">
        <f t="shared" si="149"/>
        <v>66751.526644947604</v>
      </c>
      <c r="G146" s="84">
        <f t="shared" si="149"/>
        <v>58790.190186095402</v>
      </c>
      <c r="H146" s="84">
        <f t="shared" si="149"/>
        <v>38883.199999999997</v>
      </c>
      <c r="I146" s="84">
        <f t="shared" si="149"/>
        <v>45040.159999999996</v>
      </c>
      <c r="J146" s="84">
        <f t="shared" si="149"/>
        <v>56984.05000000001</v>
      </c>
      <c r="K146" s="84">
        <f t="shared" si="149"/>
        <v>57256.2</v>
      </c>
      <c r="L146" s="84">
        <f t="shared" si="149"/>
        <v>59168.130000000005</v>
      </c>
      <c r="M146" s="84">
        <f t="shared" si="149"/>
        <v>67708.789999999994</v>
      </c>
      <c r="N146" s="84">
        <f t="shared" si="149"/>
        <v>86538.859999999986</v>
      </c>
      <c r="O146" s="84">
        <f t="shared" si="149"/>
        <v>108631.338</v>
      </c>
      <c r="P146" s="84">
        <f t="shared" si="149"/>
        <v>117709.54000000001</v>
      </c>
      <c r="Q146" s="84">
        <f t="shared" si="149"/>
        <v>127918.55</v>
      </c>
      <c r="R146" s="84">
        <f t="shared" si="149"/>
        <v>167968.60000000003</v>
      </c>
      <c r="S146" s="84">
        <f t="shared" si="149"/>
        <v>119278.23032700001</v>
      </c>
      <c r="T146" s="84">
        <f t="shared" si="149"/>
        <v>166852.648193</v>
      </c>
      <c r="U146" s="84">
        <f t="shared" si="149"/>
        <v>209226.188165</v>
      </c>
      <c r="V146" s="325" t="s">
        <v>109</v>
      </c>
      <c r="W146" s="45"/>
      <c r="X146" s="46">
        <f t="shared" si="147"/>
        <v>13.432582587046827</v>
      </c>
      <c r="Y146" s="46">
        <f t="shared" si="147"/>
        <v>16.670549508680299</v>
      </c>
      <c r="Z146" s="46">
        <f t="shared" si="147"/>
        <v>31.32115021507942</v>
      </c>
      <c r="AA146" s="46">
        <f t="shared" si="147"/>
        <v>3.2568316427358468</v>
      </c>
      <c r="AB146" s="46">
        <f t="shared" si="147"/>
        <v>-11.926823039117407</v>
      </c>
      <c r="AC146" s="46">
        <f t="shared" si="147"/>
        <v>-33.861074650518233</v>
      </c>
      <c r="AD146" s="47">
        <f t="shared" si="147"/>
        <v>15.834499218171349</v>
      </c>
      <c r="AE146" s="47">
        <f t="shared" si="147"/>
        <v>26.518311657862714</v>
      </c>
      <c r="AF146" s="47">
        <f t="shared" si="147"/>
        <v>0.47758978170204802</v>
      </c>
      <c r="AG146" s="47">
        <f t="shared" si="147"/>
        <v>3.3392540895134548</v>
      </c>
      <c r="AH146" s="47">
        <f t="shared" si="147"/>
        <v>14.434561308596351</v>
      </c>
      <c r="AI146" s="47">
        <f t="shared" si="147"/>
        <v>27.810377352777959</v>
      </c>
      <c r="AJ146" s="47">
        <f t="shared" si="144"/>
        <v>25.52896814217338</v>
      </c>
      <c r="AK146" s="47">
        <f t="shared" si="144"/>
        <v>8.356890531901584</v>
      </c>
      <c r="AL146" s="47">
        <f>((Q146/P146)-1)*100</f>
        <v>8.6730523286387751</v>
      </c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96"/>
      <c r="BB146" s="47">
        <f t="shared" si="127"/>
        <v>31.309024375276316</v>
      </c>
      <c r="BC146" s="89">
        <f t="shared" si="127"/>
        <v>-28.987780854874067</v>
      </c>
      <c r="BD146" s="47">
        <f t="shared" si="127"/>
        <v>39.885247907832991</v>
      </c>
      <c r="BE146" s="47">
        <f t="shared" si="127"/>
        <v>25.395785101945844</v>
      </c>
      <c r="BF146" s="326" t="s">
        <v>84</v>
      </c>
    </row>
    <row r="147" spans="1:58" ht="11.85" customHeight="1" x14ac:dyDescent="0.45">
      <c r="A147" s="99" t="s">
        <v>15</v>
      </c>
      <c r="B147" s="40">
        <v>3418.6985495883964</v>
      </c>
      <c r="C147" s="40">
        <v>3962.4331761006288</v>
      </c>
      <c r="D147" s="40">
        <v>5118.9756875249104</v>
      </c>
      <c r="E147" s="40">
        <v>6071.8358445678041</v>
      </c>
      <c r="F147" s="40">
        <v>5496.169212690952</v>
      </c>
      <c r="G147" s="40">
        <v>4390.465174891162</v>
      </c>
      <c r="H147" s="40">
        <v>3551.26</v>
      </c>
      <c r="I147" s="40">
        <v>4874.5</v>
      </c>
      <c r="J147" s="40">
        <v>5196.33</v>
      </c>
      <c r="K147" s="40">
        <v>4396.57</v>
      </c>
      <c r="L147" s="40">
        <v>5072.22</v>
      </c>
      <c r="M147" s="40">
        <v>7325.2</v>
      </c>
      <c r="N147" s="40">
        <v>7498.1</v>
      </c>
      <c r="O147" s="40">
        <v>9558.7459999999992</v>
      </c>
      <c r="P147" s="40">
        <v>11062.79</v>
      </c>
      <c r="Q147" s="40">
        <v>12040.35</v>
      </c>
      <c r="R147" s="130">
        <v>11254.67</v>
      </c>
      <c r="S147" s="40">
        <v>14425.510229</v>
      </c>
      <c r="T147" s="40">
        <v>16074.47</v>
      </c>
      <c r="U147" s="40">
        <v>19553.54</v>
      </c>
      <c r="V147" s="40" t="s">
        <v>84</v>
      </c>
      <c r="W147" s="41"/>
      <c r="X147" s="42">
        <f t="shared" si="147"/>
        <v>15.904725690941568</v>
      </c>
      <c r="Y147" s="42">
        <f t="shared" si="147"/>
        <v>29.187684940656023</v>
      </c>
      <c r="Z147" s="42">
        <f t="shared" si="147"/>
        <v>18.614273933065185</v>
      </c>
      <c r="AA147" s="42">
        <f t="shared" si="147"/>
        <v>-9.480932070847647</v>
      </c>
      <c r="AB147" s="42">
        <f t="shared" si="147"/>
        <v>-20.117721907954721</v>
      </c>
      <c r="AC147" s="42">
        <f t="shared" si="147"/>
        <v>-19.114265606535994</v>
      </c>
      <c r="AD147" s="43">
        <f t="shared" si="147"/>
        <v>37.261141116110899</v>
      </c>
      <c r="AE147" s="43">
        <f t="shared" si="147"/>
        <v>6.6023181864806713</v>
      </c>
      <c r="AF147" s="43">
        <f>((K147/J147)-1)*100</f>
        <v>-15.390862397114891</v>
      </c>
      <c r="AG147" s="43">
        <f t="shared" si="147"/>
        <v>15.367661608936078</v>
      </c>
      <c r="AH147" s="43">
        <f t="shared" si="147"/>
        <v>44.418026031993875</v>
      </c>
      <c r="AI147" s="43">
        <f t="shared" si="147"/>
        <v>2.3603451100311368</v>
      </c>
      <c r="AJ147" s="43">
        <f t="shared" si="144"/>
        <v>27.48224216801589</v>
      </c>
      <c r="AK147" s="43">
        <f t="shared" si="144"/>
        <v>15.734741774705618</v>
      </c>
      <c r="AL147" s="43">
        <f t="shared" si="144"/>
        <v>8.8364689196848154</v>
      </c>
      <c r="AN147" s="43">
        <f t="shared" ref="AN147:AZ150" si="150">+(C147/C$150)*100</f>
        <v>8.5848667992773997</v>
      </c>
      <c r="AO147" s="43">
        <f t="shared" si="150"/>
        <v>9.419150308508943</v>
      </c>
      <c r="AP147" s="43">
        <f t="shared" si="150"/>
        <v>8.5859899244370119</v>
      </c>
      <c r="AQ147" s="43">
        <f t="shared" si="150"/>
        <v>7.607397229000842</v>
      </c>
      <c r="AR147" s="43">
        <f t="shared" si="150"/>
        <v>6.9490655799721743</v>
      </c>
      <c r="AS147" s="43">
        <f t="shared" si="150"/>
        <v>8.3688115743666813</v>
      </c>
      <c r="AT147" s="43">
        <f t="shared" si="150"/>
        <v>9.7656680422144522</v>
      </c>
      <c r="AU147" s="43">
        <f t="shared" si="150"/>
        <v>8.3568643356634364</v>
      </c>
      <c r="AV147" s="43">
        <f t="shared" si="150"/>
        <v>7.1311799940213554</v>
      </c>
      <c r="AW147" s="43">
        <f t="shared" si="150"/>
        <v>7.8956917264616404</v>
      </c>
      <c r="AX147" s="43">
        <f t="shared" si="150"/>
        <v>9.7625089642707277</v>
      </c>
      <c r="AY147" s="43">
        <f t="shared" si="150"/>
        <v>7.9735669889796537</v>
      </c>
      <c r="AZ147" s="43">
        <f t="shared" si="150"/>
        <v>8.0876040328391667</v>
      </c>
      <c r="BA147" s="96"/>
      <c r="BB147" s="43">
        <f t="shared" si="127"/>
        <v>-6.5253917037295439</v>
      </c>
      <c r="BC147" s="88">
        <f t="shared" si="127"/>
        <v>28.173551325805192</v>
      </c>
      <c r="BD147" s="43">
        <f t="shared" si="127"/>
        <v>11.430859254357962</v>
      </c>
      <c r="BE147" s="43">
        <f t="shared" si="127"/>
        <v>21.643450763851014</v>
      </c>
      <c r="BF147" s="43" t="s">
        <v>84</v>
      </c>
    </row>
    <row r="148" spans="1:58" ht="11.85" customHeight="1" x14ac:dyDescent="0.45">
      <c r="A148" s="101" t="s">
        <v>33</v>
      </c>
      <c r="B148" s="44">
        <f t="shared" ref="B148:S148" si="151">+B143+B145+B147</f>
        <v>10506.945768719725</v>
      </c>
      <c r="C148" s="44">
        <f t="shared" si="151"/>
        <v>12204.275544333414</v>
      </c>
      <c r="D148" s="44">
        <f t="shared" si="151"/>
        <v>14794.30956638572</v>
      </c>
      <c r="E148" s="44">
        <f t="shared" si="151"/>
        <v>18672.433077085094</v>
      </c>
      <c r="F148" s="44">
        <f t="shared" si="151"/>
        <v>17294.835659187247</v>
      </c>
      <c r="G148" s="44">
        <f t="shared" si="151"/>
        <v>13167.638403598179</v>
      </c>
      <c r="H148" s="44">
        <f t="shared" si="151"/>
        <v>10565.060000000001</v>
      </c>
      <c r="I148" s="44">
        <f t="shared" si="151"/>
        <v>14084.93</v>
      </c>
      <c r="J148" s="44">
        <f t="shared" si="151"/>
        <v>16892.919999999998</v>
      </c>
      <c r="K148" s="44">
        <f t="shared" si="151"/>
        <v>14528.26</v>
      </c>
      <c r="L148" s="44">
        <f t="shared" si="151"/>
        <v>16713.86</v>
      </c>
      <c r="M148" s="44">
        <f>+M143+M145+M147</f>
        <v>20906.54</v>
      </c>
      <c r="N148" s="44">
        <f>+N143+N145+N147</f>
        <v>24241.78</v>
      </c>
      <c r="O148" s="44">
        <f t="shared" si="151"/>
        <v>29104.885999999999</v>
      </c>
      <c r="P148" s="44">
        <f t="shared" si="151"/>
        <v>32804.04</v>
      </c>
      <c r="Q148" s="44">
        <f t="shared" si="151"/>
        <v>37860.090000000004</v>
      </c>
      <c r="R148" s="44">
        <f t="shared" si="151"/>
        <v>40152.69</v>
      </c>
      <c r="S148" s="44">
        <f t="shared" si="151"/>
        <v>40256.154444</v>
      </c>
      <c r="T148" s="44">
        <f>+T143+T145+T147</f>
        <v>48345.32</v>
      </c>
      <c r="U148" s="44">
        <f>+U143+U145+U147</f>
        <v>54510.36</v>
      </c>
      <c r="V148" s="44" t="s">
        <v>84</v>
      </c>
      <c r="W148" s="45"/>
      <c r="X148" s="46">
        <f t="shared" si="147"/>
        <v>16.154359344528245</v>
      </c>
      <c r="Y148" s="46">
        <f t="shared" si="147"/>
        <v>21.222349599070544</v>
      </c>
      <c r="Z148" s="46">
        <f t="shared" si="147"/>
        <v>26.213616075135349</v>
      </c>
      <c r="AA148" s="46">
        <f t="shared" si="147"/>
        <v>-7.3777070840780894</v>
      </c>
      <c r="AB148" s="46">
        <f t="shared" si="147"/>
        <v>-23.863755267293595</v>
      </c>
      <c r="AC148" s="46">
        <f t="shared" si="147"/>
        <v>-19.764959545722327</v>
      </c>
      <c r="AD148" s="47">
        <f t="shared" si="147"/>
        <v>33.31613828979674</v>
      </c>
      <c r="AE148" s="47">
        <f t="shared" si="147"/>
        <v>19.936130318006541</v>
      </c>
      <c r="AF148" s="47">
        <f>((K148/J148)-1)*100</f>
        <v>-13.997935229670166</v>
      </c>
      <c r="AG148" s="47">
        <f t="shared" si="147"/>
        <v>15.043783632726848</v>
      </c>
      <c r="AH148" s="47">
        <f t="shared" si="147"/>
        <v>25.085049174756758</v>
      </c>
      <c r="AI148" s="47">
        <f t="shared" si="147"/>
        <v>15.953094103567578</v>
      </c>
      <c r="AJ148" s="47">
        <f t="shared" si="144"/>
        <v>20.060845366965619</v>
      </c>
      <c r="AK148" s="47">
        <f t="shared" si="144"/>
        <v>12.709735403189693</v>
      </c>
      <c r="AL148" s="47">
        <f t="shared" si="144"/>
        <v>15.412888168652405</v>
      </c>
      <c r="AN148" s="43">
        <f t="shared" si="150"/>
        <v>26.441349361223971</v>
      </c>
      <c r="AO148" s="43">
        <f t="shared" si="150"/>
        <v>27.222208899330845</v>
      </c>
      <c r="AP148" s="43">
        <f t="shared" si="150"/>
        <v>26.40409364953587</v>
      </c>
      <c r="AQ148" s="43">
        <f t="shared" si="150"/>
        <v>23.938252222279989</v>
      </c>
      <c r="AR148" s="43">
        <f t="shared" si="150"/>
        <v>20.841250107907346</v>
      </c>
      <c r="AS148" s="43">
        <f t="shared" si="150"/>
        <v>24.897359363121389</v>
      </c>
      <c r="AT148" s="43">
        <f t="shared" si="150"/>
        <v>28.21802252083857</v>
      </c>
      <c r="AU148" s="43">
        <f t="shared" si="150"/>
        <v>27.167604958348594</v>
      </c>
      <c r="AV148" s="43">
        <f t="shared" si="150"/>
        <v>23.56465086645742</v>
      </c>
      <c r="AW148" s="43">
        <f t="shared" si="150"/>
        <v>26.017697599717316</v>
      </c>
      <c r="AX148" s="43">
        <f t="shared" si="150"/>
        <v>27.862759264168151</v>
      </c>
      <c r="AY148" s="43">
        <f t="shared" si="150"/>
        <v>25.778991579481094</v>
      </c>
      <c r="AZ148" s="43">
        <f t="shared" si="150"/>
        <v>24.62548888619116</v>
      </c>
      <c r="BA148" s="96"/>
      <c r="BB148" s="47">
        <f t="shared" si="127"/>
        <v>6.0554531169894066</v>
      </c>
      <c r="BC148" s="89">
        <f t="shared" si="127"/>
        <v>0.25767749059899536</v>
      </c>
      <c r="BD148" s="47">
        <f t="shared" si="127"/>
        <v>20.094233211601885</v>
      </c>
      <c r="BE148" s="47">
        <f t="shared" si="127"/>
        <v>12.752092653435753</v>
      </c>
      <c r="BF148" s="326" t="s">
        <v>84</v>
      </c>
    </row>
    <row r="149" spans="1:58" ht="11.85" customHeight="1" x14ac:dyDescent="0.45">
      <c r="A149" s="101" t="s">
        <v>35</v>
      </c>
      <c r="B149" s="44">
        <f t="shared" ref="B149:S149" si="152">+B148+B141</f>
        <v>21184.978339475507</v>
      </c>
      <c r="C149" s="44">
        <f t="shared" si="152"/>
        <v>23830.446841304154</v>
      </c>
      <c r="D149" s="44">
        <f t="shared" si="152"/>
        <v>28702.371973181675</v>
      </c>
      <c r="E149" s="44">
        <f t="shared" si="152"/>
        <v>36705.039096224151</v>
      </c>
      <c r="F149" s="44">
        <f t="shared" si="152"/>
        <v>35182.594943893302</v>
      </c>
      <c r="G149" s="44">
        <f t="shared" si="152"/>
        <v>28543.380965109551</v>
      </c>
      <c r="H149" s="44">
        <f t="shared" si="152"/>
        <v>20997.170000000002</v>
      </c>
      <c r="I149" s="44">
        <f t="shared" si="152"/>
        <v>26647.41</v>
      </c>
      <c r="J149" s="44">
        <f t="shared" si="152"/>
        <v>33370.14</v>
      </c>
      <c r="K149" s="44">
        <f t="shared" si="152"/>
        <v>30114.58</v>
      </c>
      <c r="L149" s="44">
        <f t="shared" si="152"/>
        <v>33855.81</v>
      </c>
      <c r="M149" s="44">
        <f>+M148+M141</f>
        <v>40011.1</v>
      </c>
      <c r="N149" s="44">
        <f>+N148+N141</f>
        <v>48599.77</v>
      </c>
      <c r="O149" s="81">
        <f t="shared" si="152"/>
        <v>58548.347999999998</v>
      </c>
      <c r="P149" s="81">
        <f t="shared" si="152"/>
        <v>66188.649999999994</v>
      </c>
      <c r="Q149" s="81">
        <f t="shared" si="152"/>
        <v>73888.200000000012</v>
      </c>
      <c r="R149" s="81">
        <f t="shared" si="152"/>
        <v>90635.46</v>
      </c>
      <c r="S149" s="81">
        <f t="shared" si="152"/>
        <v>76512.149248000002</v>
      </c>
      <c r="T149" s="81">
        <f>+T148+T141</f>
        <v>95651.78</v>
      </c>
      <c r="U149" s="81">
        <f>+U148+U141</f>
        <v>117273.826785</v>
      </c>
      <c r="V149" s="81" t="s">
        <v>84</v>
      </c>
      <c r="W149" s="45"/>
      <c r="X149" s="46">
        <f t="shared" si="147"/>
        <v>12.487473243714176</v>
      </c>
      <c r="Y149" s="46">
        <f t="shared" si="147"/>
        <v>20.444119929103689</v>
      </c>
      <c r="Z149" s="46">
        <f t="shared" si="147"/>
        <v>27.881553240686308</v>
      </c>
      <c r="AA149" s="46">
        <f t="shared" si="147"/>
        <v>-4.1477796777158682</v>
      </c>
      <c r="AB149" s="46">
        <f t="shared" si="147"/>
        <v>-18.870734206420813</v>
      </c>
      <c r="AC149" s="46">
        <f>((H149/G149)-1)*100</f>
        <v>-26.437691366463479</v>
      </c>
      <c r="AD149" s="47">
        <f t="shared" si="147"/>
        <v>26.909531141577638</v>
      </c>
      <c r="AE149" s="47">
        <f t="shared" si="147"/>
        <v>25.228455598499067</v>
      </c>
      <c r="AF149" s="47">
        <f>((K149/J149)-1)*100</f>
        <v>-9.7559075269087803</v>
      </c>
      <c r="AG149" s="47">
        <f t="shared" si="147"/>
        <v>12.423317874597606</v>
      </c>
      <c r="AH149" s="47">
        <f t="shared" si="147"/>
        <v>18.180897163588771</v>
      </c>
      <c r="AI149" s="47">
        <f t="shared" si="147"/>
        <v>21.465718263181955</v>
      </c>
      <c r="AJ149" s="47">
        <f t="shared" si="144"/>
        <v>20.470421979363284</v>
      </c>
      <c r="AK149" s="47">
        <f t="shared" si="144"/>
        <v>13.049560339430922</v>
      </c>
      <c r="AL149" s="47">
        <f t="shared" si="144"/>
        <v>11.632734615375927</v>
      </c>
      <c r="AN149" s="43">
        <f t="shared" si="150"/>
        <v>51.630198619824377</v>
      </c>
      <c r="AO149" s="43">
        <f t="shared" si="150"/>
        <v>52.813682331992318</v>
      </c>
      <c r="AP149" s="43">
        <f t="shared" si="150"/>
        <v>51.903428209146462</v>
      </c>
      <c r="AQ149" s="43">
        <f t="shared" si="150"/>
        <v>48.697186154170673</v>
      </c>
      <c r="AR149" s="43">
        <f t="shared" si="150"/>
        <v>45.17740565055108</v>
      </c>
      <c r="AS149" s="43">
        <f t="shared" si="150"/>
        <v>49.481412041062853</v>
      </c>
      <c r="AT149" s="43">
        <f t="shared" si="150"/>
        <v>53.385939120891543</v>
      </c>
      <c r="AU149" s="43">
        <f t="shared" si="150"/>
        <v>53.666671062479828</v>
      </c>
      <c r="AV149" s="43">
        <f t="shared" si="150"/>
        <v>48.845461444798026</v>
      </c>
      <c r="AW149" s="43">
        <f t="shared" si="150"/>
        <v>52.701783225029132</v>
      </c>
      <c r="AX149" s="43">
        <f t="shared" si="150"/>
        <v>53.323966911529027</v>
      </c>
      <c r="AY149" s="43">
        <f t="shared" si="150"/>
        <v>51.681562228298318</v>
      </c>
      <c r="AZ149" s="43">
        <f t="shared" si="150"/>
        <v>49.537445121030629</v>
      </c>
      <c r="BA149" s="96"/>
      <c r="BB149" s="47">
        <f t="shared" si="127"/>
        <v>22.665675980738452</v>
      </c>
      <c r="BC149" s="89">
        <f t="shared" si="127"/>
        <v>-15.582544350743078</v>
      </c>
      <c r="BD149" s="47">
        <f t="shared" si="127"/>
        <v>25.015152417117982</v>
      </c>
      <c r="BE149" s="47">
        <f t="shared" si="127"/>
        <v>22.604960184745117</v>
      </c>
      <c r="BF149" s="326" t="s">
        <v>84</v>
      </c>
    </row>
    <row r="150" spans="1:58" ht="11.85" customHeight="1" x14ac:dyDescent="0.45">
      <c r="A150" s="102" t="s">
        <v>16</v>
      </c>
      <c r="B150" s="76">
        <f t="shared" ref="B150:N150" si="153">+B135+B141+B148</f>
        <v>40615.7629321032</v>
      </c>
      <c r="C150" s="76">
        <f t="shared" si="153"/>
        <v>46156.023951753712</v>
      </c>
      <c r="D150" s="76">
        <f t="shared" si="153"/>
        <v>54346.4699029232</v>
      </c>
      <c r="E150" s="76">
        <f t="shared" si="153"/>
        <v>70717.947470290528</v>
      </c>
      <c r="F150" s="76">
        <f t="shared" si="153"/>
        <v>72247.695857638551</v>
      </c>
      <c r="G150" s="76">
        <f t="shared" si="153"/>
        <v>63180.655360986566</v>
      </c>
      <c r="H150" s="76">
        <f t="shared" si="153"/>
        <v>42434.460000000006</v>
      </c>
      <c r="I150" s="76">
        <f t="shared" si="153"/>
        <v>49914.659999999996</v>
      </c>
      <c r="J150" s="76">
        <f t="shared" si="153"/>
        <v>62180.380000000005</v>
      </c>
      <c r="K150" s="76">
        <f t="shared" si="153"/>
        <v>61652.77</v>
      </c>
      <c r="L150" s="76">
        <f t="shared" si="153"/>
        <v>64240.35</v>
      </c>
      <c r="M150" s="76">
        <f t="shared" si="153"/>
        <v>75033.989999999991</v>
      </c>
      <c r="N150" s="76">
        <f t="shared" si="153"/>
        <v>94036.959999999992</v>
      </c>
      <c r="O150" s="76">
        <f>+O135+O149</f>
        <v>118190.084</v>
      </c>
      <c r="P150" s="76">
        <f>+P135+P149</f>
        <v>128772.32999999999</v>
      </c>
      <c r="Q150" s="76">
        <f>+Q135+Q149</f>
        <v>139958.90000000002</v>
      </c>
      <c r="R150" s="76">
        <f>+R135+R149</f>
        <v>179223.27000000002</v>
      </c>
      <c r="S150" s="76">
        <f>+S135+S141+S148</f>
        <v>133703.740556</v>
      </c>
      <c r="T150" s="76">
        <f>+T135+T141+T148</f>
        <v>182927.118193</v>
      </c>
      <c r="U150" s="76">
        <f>+U135+U141+U148</f>
        <v>228779.72816499998</v>
      </c>
      <c r="V150" s="76" t="s">
        <v>84</v>
      </c>
      <c r="W150" s="91"/>
      <c r="X150" s="78">
        <f t="shared" si="147"/>
        <v>13.6406671195912</v>
      </c>
      <c r="Y150" s="78">
        <f t="shared" si="147"/>
        <v>17.74512891260056</v>
      </c>
      <c r="Z150" s="78">
        <f t="shared" si="147"/>
        <v>30.124270438560231</v>
      </c>
      <c r="AA150" s="78">
        <f t="shared" si="147"/>
        <v>2.1631685336889861</v>
      </c>
      <c r="AB150" s="78">
        <f t="shared" si="147"/>
        <v>-12.549937252695587</v>
      </c>
      <c r="AC150" s="78">
        <f>((H150/G150)-1)*100</f>
        <v>-32.836309219098624</v>
      </c>
      <c r="AD150" s="77">
        <f t="shared" si="147"/>
        <v>17.627654505324173</v>
      </c>
      <c r="AE150" s="77">
        <f t="shared" si="147"/>
        <v>24.573381848138421</v>
      </c>
      <c r="AF150" s="77">
        <f>((K150/J150)-1)*100</f>
        <v>-0.84851523905130621</v>
      </c>
      <c r="AG150" s="77">
        <f t="shared" si="147"/>
        <v>4.1970214801378747</v>
      </c>
      <c r="AH150" s="77">
        <f t="shared" si="147"/>
        <v>16.801963252068198</v>
      </c>
      <c r="AI150" s="77">
        <f t="shared" si="147"/>
        <v>25.325815673670029</v>
      </c>
      <c r="AJ150" s="77">
        <f t="shared" si="144"/>
        <v>25.684713755102262</v>
      </c>
      <c r="AK150" s="77">
        <f t="shared" si="144"/>
        <v>8.9535819265514469</v>
      </c>
      <c r="AL150" s="77">
        <f t="shared" si="144"/>
        <v>8.6870913961097465</v>
      </c>
      <c r="AN150" s="82">
        <f t="shared" si="150"/>
        <v>100</v>
      </c>
      <c r="AO150" s="82">
        <f t="shared" si="150"/>
        <v>100</v>
      </c>
      <c r="AP150" s="82">
        <f t="shared" si="150"/>
        <v>100</v>
      </c>
      <c r="AQ150" s="82">
        <f t="shared" si="150"/>
        <v>100</v>
      </c>
      <c r="AR150" s="82">
        <f t="shared" si="150"/>
        <v>100</v>
      </c>
      <c r="AS150" s="82">
        <f t="shared" si="150"/>
        <v>100</v>
      </c>
      <c r="AT150" s="82">
        <f t="shared" si="150"/>
        <v>100</v>
      </c>
      <c r="AU150" s="82">
        <f t="shared" si="150"/>
        <v>100</v>
      </c>
      <c r="AV150" s="82">
        <f t="shared" si="150"/>
        <v>100</v>
      </c>
      <c r="AW150" s="82">
        <f t="shared" si="150"/>
        <v>100</v>
      </c>
      <c r="AX150" s="82">
        <f t="shared" si="150"/>
        <v>100</v>
      </c>
      <c r="AY150" s="82">
        <f t="shared" si="150"/>
        <v>100</v>
      </c>
      <c r="AZ150" s="82">
        <f t="shared" si="150"/>
        <v>100</v>
      </c>
      <c r="BA150" s="97"/>
      <c r="BB150" s="77">
        <f t="shared" si="127"/>
        <v>28.054214487253027</v>
      </c>
      <c r="BC150" s="120">
        <f t="shared" si="127"/>
        <v>-25.398225042986887</v>
      </c>
      <c r="BD150" s="77">
        <f t="shared" si="127"/>
        <v>36.81525844550584</v>
      </c>
      <c r="BE150" s="77">
        <f t="shared" si="127"/>
        <v>25.066053860654215</v>
      </c>
      <c r="BF150" s="327" t="s">
        <v>84</v>
      </c>
    </row>
    <row r="151" spans="1:58" ht="12.6" customHeight="1" x14ac:dyDescent="0.45">
      <c r="A151" s="428" t="s">
        <v>21</v>
      </c>
      <c r="B151" s="428"/>
      <c r="C151" s="428"/>
      <c r="D151" s="428"/>
      <c r="E151" s="428"/>
      <c r="F151" s="428"/>
      <c r="G151" s="428"/>
      <c r="H151" s="428"/>
      <c r="I151" s="428"/>
      <c r="J151" s="428"/>
      <c r="K151" s="428"/>
      <c r="L151" s="428"/>
      <c r="M151" s="428"/>
      <c r="N151" s="428"/>
      <c r="O151" s="428"/>
      <c r="P151" s="428"/>
      <c r="Q151" s="428"/>
      <c r="R151" s="428"/>
      <c r="S151" s="428"/>
      <c r="T151" s="428"/>
      <c r="U151" s="428"/>
      <c r="V151" s="428"/>
      <c r="W151" s="16"/>
      <c r="X151" s="17"/>
      <c r="Y151" s="17"/>
      <c r="Z151" s="16"/>
      <c r="AA151" s="26" t="s">
        <v>0</v>
      </c>
      <c r="AB151" s="25" t="s">
        <v>0</v>
      </c>
      <c r="AC151" s="18"/>
      <c r="AD151" s="25" t="s">
        <v>0</v>
      </c>
      <c r="AE151" s="7"/>
      <c r="AF151" s="428"/>
      <c r="AG151" s="428"/>
      <c r="AH151" s="428"/>
      <c r="AI151" s="428"/>
      <c r="AJ151" s="428"/>
      <c r="AK151" s="428"/>
      <c r="AL151" s="428"/>
      <c r="AM151" s="428"/>
      <c r="AN151" s="428"/>
      <c r="AO151" s="428"/>
      <c r="AP151" s="428"/>
      <c r="AQ151" s="428"/>
      <c r="AR151" s="428"/>
      <c r="AS151" s="428"/>
      <c r="AT151" s="428"/>
      <c r="AU151" s="428"/>
      <c r="AV151" s="428"/>
      <c r="AW151" s="428"/>
      <c r="AX151" s="428"/>
      <c r="AY151" s="428"/>
      <c r="AZ151" s="428"/>
      <c r="BA151" s="428"/>
      <c r="BB151" s="428"/>
      <c r="BC151" s="428"/>
      <c r="BD151" s="428"/>
      <c r="BE151" s="428"/>
      <c r="BF151" s="428"/>
    </row>
    <row r="152" spans="1:58" ht="11.85" customHeight="1" x14ac:dyDescent="0.5">
      <c r="A152" s="3"/>
      <c r="B152" s="1"/>
      <c r="E152" s="4"/>
      <c r="G152" s="5"/>
      <c r="H152" s="5"/>
      <c r="I152" s="5"/>
      <c r="J152" s="5"/>
      <c r="K152" s="20"/>
      <c r="L152" s="20"/>
      <c r="M152" s="20"/>
      <c r="O152" s="20"/>
      <c r="P152" s="20"/>
      <c r="S152" s="20"/>
      <c r="U152" s="20"/>
      <c r="V152" s="20" t="s">
        <v>23</v>
      </c>
      <c r="W152" s="20"/>
      <c r="X152" s="12"/>
      <c r="Y152" s="12"/>
      <c r="Z152" s="12"/>
      <c r="AA152" s="13"/>
      <c r="AB152" s="12"/>
      <c r="AC152" s="14"/>
      <c r="AD152" s="14"/>
      <c r="AE152" s="14"/>
      <c r="AF152" s="14"/>
      <c r="AG152" s="20"/>
      <c r="AH152" s="20"/>
      <c r="AI152" s="20"/>
      <c r="AK152" s="20"/>
      <c r="AL152" s="359"/>
      <c r="AM152" s="359"/>
      <c r="AN152" s="3"/>
      <c r="AO152" s="3"/>
      <c r="AP152" s="3"/>
      <c r="AQ152" s="3"/>
      <c r="AR152" s="3"/>
      <c r="AS152" s="360"/>
      <c r="AT152" s="360"/>
      <c r="AU152" s="360"/>
      <c r="AV152" s="360"/>
      <c r="AW152" s="359"/>
      <c r="AX152" s="359"/>
      <c r="AY152" s="359"/>
      <c r="AZ152" s="359"/>
      <c r="BA152" s="359"/>
      <c r="BB152" s="359"/>
      <c r="BC152" s="359"/>
      <c r="BD152" s="3"/>
      <c r="BE152" s="359"/>
      <c r="BF152" s="359"/>
    </row>
    <row r="153" spans="1:58" ht="11.85" customHeight="1" x14ac:dyDescent="0.45">
      <c r="A153" s="98"/>
      <c r="B153" s="92">
        <v>2535</v>
      </c>
      <c r="C153" s="30">
        <v>2536</v>
      </c>
      <c r="D153" s="30">
        <v>2537</v>
      </c>
      <c r="E153" s="30">
        <v>2538</v>
      </c>
      <c r="F153" s="30">
        <v>2539</v>
      </c>
      <c r="G153" s="30">
        <v>2540</v>
      </c>
      <c r="H153" s="30">
        <v>2541</v>
      </c>
      <c r="I153" s="30">
        <v>2542</v>
      </c>
      <c r="J153" s="30">
        <v>2543</v>
      </c>
      <c r="K153" s="30">
        <v>2544</v>
      </c>
      <c r="L153" s="30">
        <v>2545</v>
      </c>
      <c r="M153" s="92">
        <v>2546</v>
      </c>
      <c r="N153" s="92">
        <v>2547</v>
      </c>
      <c r="O153" s="92">
        <v>2548</v>
      </c>
      <c r="P153" s="92">
        <v>2549</v>
      </c>
      <c r="Q153" s="92">
        <v>2550</v>
      </c>
      <c r="R153" s="132">
        <v>2551</v>
      </c>
      <c r="S153" s="132">
        <v>2552</v>
      </c>
      <c r="T153" s="132">
        <v>2553</v>
      </c>
      <c r="U153" s="132">
        <v>2554</v>
      </c>
      <c r="V153" s="132">
        <v>2555</v>
      </c>
      <c r="W153" s="24"/>
      <c r="X153" s="23">
        <v>2536</v>
      </c>
      <c r="Y153" s="23">
        <v>2537</v>
      </c>
      <c r="Z153" s="23">
        <v>2538</v>
      </c>
      <c r="AA153" s="23">
        <v>2539</v>
      </c>
      <c r="AB153" s="23">
        <v>2540</v>
      </c>
      <c r="AC153" s="23">
        <v>2541</v>
      </c>
      <c r="AD153" s="30">
        <v>2542</v>
      </c>
      <c r="AE153" s="30">
        <v>2543</v>
      </c>
      <c r="AF153" s="30">
        <v>2544</v>
      </c>
      <c r="AG153" s="30">
        <v>2545</v>
      </c>
      <c r="AH153" s="92">
        <v>2546</v>
      </c>
      <c r="AI153" s="92">
        <v>2547</v>
      </c>
      <c r="AJ153" s="92">
        <v>2548</v>
      </c>
      <c r="AK153" s="381">
        <v>2549</v>
      </c>
      <c r="AL153" s="361"/>
      <c r="AM153" s="362"/>
      <c r="AN153" s="361"/>
      <c r="AO153" s="361"/>
      <c r="AP153" s="361"/>
      <c r="AQ153" s="361"/>
      <c r="AR153" s="361"/>
      <c r="AS153" s="361"/>
      <c r="AT153" s="361"/>
      <c r="AU153" s="361"/>
      <c r="AV153" s="361"/>
      <c r="AW153" s="361"/>
      <c r="AX153" s="361"/>
      <c r="AY153" s="361"/>
      <c r="AZ153" s="361"/>
      <c r="BA153" s="361"/>
      <c r="BB153" s="361"/>
      <c r="BC153" s="361"/>
      <c r="BD153" s="361"/>
      <c r="BE153" s="361"/>
      <c r="BF153" s="361"/>
    </row>
    <row r="154" spans="1:58" ht="11.85" customHeight="1" x14ac:dyDescent="0.45">
      <c r="A154" s="99" t="s">
        <v>4</v>
      </c>
      <c r="B154" s="40">
        <f t="shared" ref="B154:U155" si="154">+B94-B124</f>
        <v>-486.09488181785673</v>
      </c>
      <c r="C154" s="40">
        <f t="shared" si="154"/>
        <v>-1010.9473396304911</v>
      </c>
      <c r="D154" s="40">
        <f t="shared" si="154"/>
        <v>-937.26807611750064</v>
      </c>
      <c r="E154" s="40">
        <f t="shared" si="154"/>
        <v>-1081.4014009293155</v>
      </c>
      <c r="F154" s="40">
        <f t="shared" si="154"/>
        <v>-1791.2870006804105</v>
      </c>
      <c r="G154" s="40">
        <f t="shared" si="154"/>
        <v>-1503.8623800234109</v>
      </c>
      <c r="H154" s="40">
        <f t="shared" si="154"/>
        <v>893.34999999999991</v>
      </c>
      <c r="I154" s="39">
        <f t="shared" si="154"/>
        <v>581.7800000000002</v>
      </c>
      <c r="J154" s="39">
        <f t="shared" si="154"/>
        <v>1182.6199999999999</v>
      </c>
      <c r="K154" s="39">
        <f t="shared" si="154"/>
        <v>-357.52999999999975</v>
      </c>
      <c r="L154" s="39">
        <f t="shared" si="154"/>
        <v>-143.57999999999993</v>
      </c>
      <c r="M154" s="40">
        <f t="shared" si="154"/>
        <v>197.27999999999975</v>
      </c>
      <c r="N154" s="40">
        <f t="shared" si="154"/>
        <v>171.05999999999949</v>
      </c>
      <c r="O154" s="40">
        <f t="shared" si="154"/>
        <v>-1350.3889999999992</v>
      </c>
      <c r="P154" s="40">
        <f t="shared" si="154"/>
        <v>-483.79000000000087</v>
      </c>
      <c r="Q154" s="40">
        <f t="shared" si="154"/>
        <v>680.15999999999985</v>
      </c>
      <c r="R154" s="40">
        <f t="shared" si="154"/>
        <v>-344.96000000000095</v>
      </c>
      <c r="S154" s="40">
        <f t="shared" si="154"/>
        <v>1370.3494970000011</v>
      </c>
      <c r="T154" s="39">
        <f t="shared" si="154"/>
        <v>491.07999999999993</v>
      </c>
      <c r="U154" s="39">
        <f t="shared" si="154"/>
        <v>-1444.2806740000015</v>
      </c>
      <c r="V154" s="39">
        <f>+V94-V124</f>
        <v>-1127.1599999999999</v>
      </c>
      <c r="W154" s="41"/>
      <c r="X154" s="42">
        <f t="shared" ref="X154:AK174" si="155">((C154/B154)-1)*100</f>
        <v>107.97325325661431</v>
      </c>
      <c r="Y154" s="42">
        <f t="shared" si="155"/>
        <v>-7.2881406008665888</v>
      </c>
      <c r="Z154" s="42">
        <f t="shared" si="155"/>
        <v>15.37802561342605</v>
      </c>
      <c r="AA154" s="42">
        <f t="shared" si="155"/>
        <v>65.644967644858426</v>
      </c>
      <c r="AB154" s="42">
        <f t="shared" si="155"/>
        <v>-16.045704599420585</v>
      </c>
      <c r="AC154" s="42">
        <f t="shared" si="155"/>
        <v>-159.40370687283854</v>
      </c>
      <c r="AD154" s="43">
        <f t="shared" si="155"/>
        <v>-34.87658812335588</v>
      </c>
      <c r="AE154" s="43">
        <f t="shared" si="155"/>
        <v>103.27615249750757</v>
      </c>
      <c r="AF154" s="49">
        <f t="shared" si="155"/>
        <v>-130.2320271938577</v>
      </c>
      <c r="AG154" s="43">
        <f>((L154/K154)-1)*100</f>
        <v>-59.841132212681444</v>
      </c>
      <c r="AH154" s="43">
        <f>((M154/L154)-1)*100</f>
        <v>-237.40075219389877</v>
      </c>
      <c r="AI154" s="43">
        <f>((N154/M154)-1)*100</f>
        <v>-13.29075425790769</v>
      </c>
      <c r="AJ154" s="43">
        <f>((O154/N154)-1)*100</f>
        <v>-889.42417865076777</v>
      </c>
      <c r="AK154" s="382">
        <f t="shared" ref="AK154:AK168" si="156">((P154/O154)-1)*100</f>
        <v>-64.174026891510437</v>
      </c>
      <c r="AL154" s="94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94"/>
      <c r="AZ154" s="94"/>
      <c r="BA154" s="3"/>
      <c r="BB154" s="94"/>
      <c r="BC154" s="94"/>
      <c r="BD154" s="94"/>
      <c r="BE154" s="94"/>
      <c r="BF154" s="366"/>
    </row>
    <row r="155" spans="1:58" ht="11.85" customHeight="1" x14ac:dyDescent="0.45">
      <c r="A155" s="99" t="s">
        <v>5</v>
      </c>
      <c r="B155" s="40">
        <f t="shared" si="154"/>
        <v>-624.5356647031881</v>
      </c>
      <c r="C155" s="40">
        <f t="shared" si="154"/>
        <v>-688.25298299547239</v>
      </c>
      <c r="D155" s="40">
        <f t="shared" si="154"/>
        <v>-751.02042127608593</v>
      </c>
      <c r="E155" s="40">
        <f t="shared" si="154"/>
        <v>-1047.9941526514108</v>
      </c>
      <c r="F155" s="40">
        <f t="shared" si="154"/>
        <v>-1052.6241287908315</v>
      </c>
      <c r="G155" s="40">
        <f t="shared" si="154"/>
        <v>-1075.1979891933615</v>
      </c>
      <c r="H155" s="40">
        <f t="shared" si="154"/>
        <v>1101.5699999999997</v>
      </c>
      <c r="I155" s="40">
        <f t="shared" si="154"/>
        <v>587.5600000000004</v>
      </c>
      <c r="J155" s="40">
        <f t="shared" si="154"/>
        <v>413.59000000000015</v>
      </c>
      <c r="K155" s="40">
        <f t="shared" si="154"/>
        <v>61.390000000000327</v>
      </c>
      <c r="L155" s="40">
        <f t="shared" si="154"/>
        <v>504.44000000000051</v>
      </c>
      <c r="M155" s="40">
        <f t="shared" si="154"/>
        <v>662.73999999999978</v>
      </c>
      <c r="N155" s="40">
        <f t="shared" si="154"/>
        <v>599.21</v>
      </c>
      <c r="O155" s="40">
        <f t="shared" si="154"/>
        <v>-463.96000000000004</v>
      </c>
      <c r="P155" s="40">
        <f t="shared" si="154"/>
        <v>-317.32999999999993</v>
      </c>
      <c r="Q155" s="40">
        <f t="shared" si="154"/>
        <v>898.91000000000167</v>
      </c>
      <c r="R155" s="40">
        <f t="shared" si="154"/>
        <v>-440.54999999999927</v>
      </c>
      <c r="S155" s="40">
        <f t="shared" si="154"/>
        <v>3537.702287000001</v>
      </c>
      <c r="T155" s="40">
        <f t="shared" si="154"/>
        <v>410.26000000000022</v>
      </c>
      <c r="U155" s="40">
        <f t="shared" si="154"/>
        <v>1257.4961170000024</v>
      </c>
      <c r="V155" s="40">
        <f t="shared" ref="T155:V157" si="157">+V95-V125</f>
        <v>529.68999999999869</v>
      </c>
      <c r="W155" s="41"/>
      <c r="X155" s="42">
        <f t="shared" si="155"/>
        <v>10.202350625174628</v>
      </c>
      <c r="Y155" s="42">
        <f t="shared" si="155"/>
        <v>9.1198207390881016</v>
      </c>
      <c r="Z155" s="42">
        <f t="shared" si="155"/>
        <v>39.54269723727699</v>
      </c>
      <c r="AA155" s="42">
        <f t="shared" si="155"/>
        <v>0.44179408136075793</v>
      </c>
      <c r="AB155" s="42">
        <f t="shared" si="155"/>
        <v>2.1445319164839161</v>
      </c>
      <c r="AC155" s="42">
        <f t="shared" si="155"/>
        <v>-202.45275856834732</v>
      </c>
      <c r="AD155" s="43">
        <f t="shared" si="155"/>
        <v>-46.661583013335459</v>
      </c>
      <c r="AE155" s="43">
        <f t="shared" si="155"/>
        <v>-29.608891006875915</v>
      </c>
      <c r="AF155" s="43">
        <f t="shared" si="155"/>
        <v>-85.156797794917608</v>
      </c>
      <c r="AG155" s="43">
        <f t="shared" si="155"/>
        <v>721.6973448444337</v>
      </c>
      <c r="AH155" s="43">
        <f t="shared" si="155"/>
        <v>31.381333756244366</v>
      </c>
      <c r="AI155" s="43">
        <f t="shared" si="155"/>
        <v>-9.5859613121283989</v>
      </c>
      <c r="AJ155" s="43">
        <f t="shared" si="155"/>
        <v>-177.42861434221723</v>
      </c>
      <c r="AK155" s="382">
        <f t="shared" si="156"/>
        <v>-31.604017587723099</v>
      </c>
      <c r="AL155" s="94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94"/>
      <c r="AZ155" s="94"/>
      <c r="BA155" s="3"/>
      <c r="BB155" s="94"/>
      <c r="BC155" s="94"/>
      <c r="BD155" s="94"/>
      <c r="BE155" s="94"/>
      <c r="BF155" s="366"/>
    </row>
    <row r="156" spans="1:58" ht="11.85" hidden="1" customHeight="1" x14ac:dyDescent="0.45">
      <c r="A156" s="100" t="s">
        <v>49</v>
      </c>
      <c r="B156" s="44">
        <f t="shared" ref="B156:R156" si="158">+B154+B155</f>
        <v>-1110.6305465210448</v>
      </c>
      <c r="C156" s="44">
        <f t="shared" si="158"/>
        <v>-1699.2003226259635</v>
      </c>
      <c r="D156" s="44">
        <f t="shared" si="158"/>
        <v>-1688.2884973935866</v>
      </c>
      <c r="E156" s="44">
        <f t="shared" si="158"/>
        <v>-2129.3955535807263</v>
      </c>
      <c r="F156" s="44">
        <f t="shared" si="158"/>
        <v>-2843.911129471242</v>
      </c>
      <c r="G156" s="44">
        <f t="shared" si="158"/>
        <v>-2579.0603692167724</v>
      </c>
      <c r="H156" s="44">
        <f t="shared" si="158"/>
        <v>1994.9199999999996</v>
      </c>
      <c r="I156" s="44">
        <f t="shared" si="158"/>
        <v>1169.3400000000006</v>
      </c>
      <c r="J156" s="44">
        <f t="shared" si="158"/>
        <v>1596.21</v>
      </c>
      <c r="K156" s="44">
        <f t="shared" si="158"/>
        <v>-296.13999999999942</v>
      </c>
      <c r="L156" s="44">
        <f t="shared" si="158"/>
        <v>360.86000000000058</v>
      </c>
      <c r="M156" s="44">
        <f t="shared" si="158"/>
        <v>860.01999999999953</v>
      </c>
      <c r="N156" s="44">
        <f t="shared" si="158"/>
        <v>770.26999999999953</v>
      </c>
      <c r="O156" s="44">
        <f t="shared" si="158"/>
        <v>-1814.3489999999993</v>
      </c>
      <c r="P156" s="44">
        <f t="shared" si="158"/>
        <v>-801.1200000000008</v>
      </c>
      <c r="Q156" s="44">
        <f t="shared" si="158"/>
        <v>1579.0700000000015</v>
      </c>
      <c r="R156" s="44">
        <f t="shared" si="158"/>
        <v>-785.51000000000022</v>
      </c>
      <c r="S156" s="40">
        <f>+S96-S126</f>
        <v>4908.0517839999993</v>
      </c>
      <c r="T156" s="40">
        <f t="shared" si="157"/>
        <v>901.33999999999651</v>
      </c>
      <c r="U156" s="40">
        <f t="shared" si="157"/>
        <v>-186.78455699999904</v>
      </c>
      <c r="V156" s="40">
        <f t="shared" si="157"/>
        <v>-597.47000000000116</v>
      </c>
      <c r="W156" s="45"/>
      <c r="X156" s="46">
        <f t="shared" si="155"/>
        <v>52.994200271959315</v>
      </c>
      <c r="Y156" s="46">
        <f t="shared" si="155"/>
        <v>-0.64217415022106428</v>
      </c>
      <c r="Z156" s="46">
        <f t="shared" si="155"/>
        <v>26.127469142159619</v>
      </c>
      <c r="AA156" s="46">
        <f t="shared" si="155"/>
        <v>33.554854319527827</v>
      </c>
      <c r="AB156" s="46">
        <f t="shared" si="155"/>
        <v>-9.3129056498932332</v>
      </c>
      <c r="AC156" s="46">
        <f t="shared" si="155"/>
        <v>-177.35065157105382</v>
      </c>
      <c r="AD156" s="47">
        <f t="shared" si="155"/>
        <v>-41.38411565376051</v>
      </c>
      <c r="AE156" s="47">
        <f t="shared" si="155"/>
        <v>36.5052080660885</v>
      </c>
      <c r="AF156" s="50">
        <f t="shared" si="155"/>
        <v>-118.55269670030881</v>
      </c>
      <c r="AG156" s="50">
        <f t="shared" si="155"/>
        <v>-221.85452826365952</v>
      </c>
      <c r="AH156" s="47">
        <f t="shared" si="155"/>
        <v>138.32511223188993</v>
      </c>
      <c r="AI156" s="47">
        <f t="shared" si="155"/>
        <v>-10.435803818515854</v>
      </c>
      <c r="AJ156" s="47">
        <f t="shared" si="155"/>
        <v>-335.54714580601609</v>
      </c>
      <c r="AK156" s="355">
        <f t="shared" si="156"/>
        <v>-55.845319726248853</v>
      </c>
      <c r="AL156" s="344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94"/>
      <c r="AZ156" s="94"/>
      <c r="BA156" s="3"/>
      <c r="BB156" s="344"/>
      <c r="BC156" s="94"/>
      <c r="BD156" s="344"/>
      <c r="BE156" s="344"/>
      <c r="BF156" s="366"/>
    </row>
    <row r="157" spans="1:58" ht="11.85" customHeight="1" x14ac:dyDescent="0.45">
      <c r="A157" s="99" t="s">
        <v>6</v>
      </c>
      <c r="B157" s="40">
        <f t="shared" ref="B157:P157" si="159">+B97-B127</f>
        <v>-628.95943009135408</v>
      </c>
      <c r="C157" s="40">
        <f t="shared" si="159"/>
        <v>-1051.1229735073143</v>
      </c>
      <c r="D157" s="40">
        <f t="shared" si="159"/>
        <v>-575.23121710195755</v>
      </c>
      <c r="E157" s="40">
        <f t="shared" si="159"/>
        <v>-1106.785235833464</v>
      </c>
      <c r="F157" s="40">
        <f t="shared" si="159"/>
        <v>-1547.3391795873995</v>
      </c>
      <c r="G157" s="40">
        <f t="shared" si="159"/>
        <v>-880.80809560524267</v>
      </c>
      <c r="H157" s="40">
        <f t="shared" si="159"/>
        <v>875.46000000000049</v>
      </c>
      <c r="I157" s="40">
        <f t="shared" si="159"/>
        <v>514.4399999999996</v>
      </c>
      <c r="J157" s="40">
        <f t="shared" si="159"/>
        <v>1071.3900000000003</v>
      </c>
      <c r="K157" s="40">
        <f t="shared" si="159"/>
        <v>321.61999999999989</v>
      </c>
      <c r="L157" s="40">
        <f t="shared" si="159"/>
        <v>418.78999999999996</v>
      </c>
      <c r="M157" s="40">
        <f t="shared" si="159"/>
        <v>503.18000000000029</v>
      </c>
      <c r="N157" s="40">
        <f t="shared" si="159"/>
        <v>-291.90999999999985</v>
      </c>
      <c r="O157" s="40">
        <f t="shared" si="159"/>
        <v>-1027.3470000000016</v>
      </c>
      <c r="P157" s="40">
        <f t="shared" si="159"/>
        <v>291.38999999999942</v>
      </c>
      <c r="Q157" s="40">
        <f>+Q97-Q127</f>
        <v>1902.4499999999989</v>
      </c>
      <c r="R157" s="40">
        <f>+R97-R127</f>
        <v>444.52000000000044</v>
      </c>
      <c r="S157" s="40">
        <f>+S97-S127</f>
        <v>2079.2939970000007</v>
      </c>
      <c r="T157" s="40">
        <f t="shared" si="157"/>
        <v>796.19452700000147</v>
      </c>
      <c r="U157" s="40">
        <f t="shared" si="157"/>
        <v>1410.4696829999993</v>
      </c>
      <c r="V157" s="40">
        <f t="shared" si="157"/>
        <v>-4589.1399999999994</v>
      </c>
      <c r="W157" s="41"/>
      <c r="X157" s="42">
        <f t="shared" si="155"/>
        <v>67.120949813033647</v>
      </c>
      <c r="Y157" s="42">
        <f t="shared" si="155"/>
        <v>-45.274603295695655</v>
      </c>
      <c r="Z157" s="42">
        <f t="shared" si="155"/>
        <v>92.407018765341192</v>
      </c>
      <c r="AA157" s="42">
        <f t="shared" si="155"/>
        <v>39.804826581570431</v>
      </c>
      <c r="AB157" s="42">
        <f t="shared" si="155"/>
        <v>-43.075952110246988</v>
      </c>
      <c r="AC157" s="42">
        <f t="shared" si="155"/>
        <v>-199.39281943116484</v>
      </c>
      <c r="AD157" s="43">
        <f t="shared" si="155"/>
        <v>-41.237749297512238</v>
      </c>
      <c r="AE157" s="43">
        <f t="shared" si="155"/>
        <v>108.26335432703544</v>
      </c>
      <c r="AF157" s="43">
        <f t="shared" si="155"/>
        <v>-69.981052651228808</v>
      </c>
      <c r="AG157" s="43">
        <f t="shared" si="155"/>
        <v>30.212673341210163</v>
      </c>
      <c r="AH157" s="43">
        <f t="shared" si="155"/>
        <v>20.150910957759336</v>
      </c>
      <c r="AI157" s="43">
        <f t="shared" si="155"/>
        <v>-158.01303708414477</v>
      </c>
      <c r="AJ157" s="43">
        <f t="shared" si="155"/>
        <v>251.93963892980787</v>
      </c>
      <c r="AK157" s="382">
        <f t="shared" si="156"/>
        <v>-128.36334753496129</v>
      </c>
      <c r="AL157" s="94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94"/>
      <c r="BC157" s="94"/>
      <c r="BD157" s="94"/>
      <c r="BE157" s="94"/>
      <c r="BF157" s="366"/>
    </row>
    <row r="158" spans="1:58" ht="11.85" customHeight="1" x14ac:dyDescent="0.45">
      <c r="A158" s="101" t="s">
        <v>31</v>
      </c>
      <c r="B158" s="44">
        <f t="shared" ref="B158:V158" si="160">+B154+B155+B157</f>
        <v>-1739.5899766123989</v>
      </c>
      <c r="C158" s="44">
        <f t="shared" si="160"/>
        <v>-2750.3232961332778</v>
      </c>
      <c r="D158" s="44">
        <f t="shared" si="160"/>
        <v>-2263.5197144955441</v>
      </c>
      <c r="E158" s="44">
        <f t="shared" si="160"/>
        <v>-3236.1807894141903</v>
      </c>
      <c r="F158" s="44">
        <f t="shared" si="160"/>
        <v>-4391.2503090586415</v>
      </c>
      <c r="G158" s="44">
        <f t="shared" si="160"/>
        <v>-3459.8684648220151</v>
      </c>
      <c r="H158" s="44">
        <f t="shared" si="160"/>
        <v>2870.38</v>
      </c>
      <c r="I158" s="44">
        <f t="shared" si="160"/>
        <v>1683.7800000000002</v>
      </c>
      <c r="J158" s="44">
        <f t="shared" si="160"/>
        <v>2667.6000000000004</v>
      </c>
      <c r="K158" s="44">
        <f t="shared" si="160"/>
        <v>25.480000000000473</v>
      </c>
      <c r="L158" s="44">
        <f t="shared" si="160"/>
        <v>779.65000000000055</v>
      </c>
      <c r="M158" s="44">
        <f t="shared" si="160"/>
        <v>1363.1999999999998</v>
      </c>
      <c r="N158" s="44">
        <f t="shared" si="160"/>
        <v>478.35999999999967</v>
      </c>
      <c r="O158" s="44">
        <f t="shared" si="160"/>
        <v>-2841.6960000000008</v>
      </c>
      <c r="P158" s="44">
        <f t="shared" si="160"/>
        <v>-509.73000000000138</v>
      </c>
      <c r="Q158" s="44">
        <f t="shared" si="160"/>
        <v>3481.5200000000004</v>
      </c>
      <c r="R158" s="44">
        <f t="shared" si="160"/>
        <v>-340.98999999999978</v>
      </c>
      <c r="S158" s="44">
        <f t="shared" si="160"/>
        <v>6987.3457810000027</v>
      </c>
      <c r="T158" s="44">
        <f t="shared" si="160"/>
        <v>1697.5345270000016</v>
      </c>
      <c r="U158" s="44">
        <f t="shared" si="160"/>
        <v>1223.6851260000003</v>
      </c>
      <c r="V158" s="44">
        <f t="shared" si="160"/>
        <v>-5186.6100000000006</v>
      </c>
      <c r="W158" s="45"/>
      <c r="X158" s="46">
        <f t="shared" si="155"/>
        <v>58.101813249644984</v>
      </c>
      <c r="Y158" s="46">
        <f t="shared" si="155"/>
        <v>-17.699867587281048</v>
      </c>
      <c r="Z158" s="46">
        <f t="shared" si="155"/>
        <v>42.971177528949276</v>
      </c>
      <c r="AA158" s="46">
        <f t="shared" si="155"/>
        <v>35.692366861047354</v>
      </c>
      <c r="AB158" s="46">
        <f t="shared" si="155"/>
        <v>-21.209946568413407</v>
      </c>
      <c r="AC158" s="46">
        <f t="shared" si="155"/>
        <v>-182.96211342091181</v>
      </c>
      <c r="AD158" s="47">
        <f t="shared" si="155"/>
        <v>-41.339474215957459</v>
      </c>
      <c r="AE158" s="47">
        <f t="shared" si="155"/>
        <v>58.429248476641838</v>
      </c>
      <c r="AF158" s="50">
        <f t="shared" si="155"/>
        <v>-99.044834307992176</v>
      </c>
      <c r="AG158" s="52">
        <f t="shared" si="155"/>
        <v>2959.8508634222371</v>
      </c>
      <c r="AH158" s="47">
        <f t="shared" si="155"/>
        <v>74.847688065157286</v>
      </c>
      <c r="AI158" s="47">
        <f t="shared" si="155"/>
        <v>-64.909037558685469</v>
      </c>
      <c r="AJ158" s="47">
        <f t="shared" si="155"/>
        <v>-694.04966970482542</v>
      </c>
      <c r="AK158" s="355">
        <f t="shared" si="156"/>
        <v>-82.062472551602951</v>
      </c>
      <c r="AL158" s="344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44"/>
      <c r="BC158" s="370"/>
      <c r="BD158" s="344"/>
      <c r="BE158" s="344"/>
      <c r="BF158" s="373"/>
    </row>
    <row r="159" spans="1:58" ht="11.85" customHeight="1" x14ac:dyDescent="0.45">
      <c r="A159" s="99" t="s">
        <v>7</v>
      </c>
      <c r="B159" s="40">
        <f t="shared" ref="B159:Q159" si="161">+B99-B129</f>
        <v>-731.61822016797805</v>
      </c>
      <c r="C159" s="40">
        <f t="shared" si="161"/>
        <v>-1181.0761858066576</v>
      </c>
      <c r="D159" s="40">
        <f t="shared" si="161"/>
        <v>-719.08178596405742</v>
      </c>
      <c r="E159" s="40">
        <f t="shared" si="161"/>
        <v>-1069.1203744764721</v>
      </c>
      <c r="F159" s="40">
        <f t="shared" si="161"/>
        <v>-2075.9548709905439</v>
      </c>
      <c r="G159" s="40">
        <f t="shared" si="161"/>
        <v>-1398.3649001536105</v>
      </c>
      <c r="H159" s="40">
        <f t="shared" si="161"/>
        <v>716.2800000000002</v>
      </c>
      <c r="I159" s="40">
        <f t="shared" si="161"/>
        <v>798.6599999999994</v>
      </c>
      <c r="J159" s="40">
        <f t="shared" si="161"/>
        <v>494.73000000000047</v>
      </c>
      <c r="K159" s="40">
        <f t="shared" si="161"/>
        <v>11.420000000000073</v>
      </c>
      <c r="L159" s="40">
        <f t="shared" si="161"/>
        <v>-250.92000000000007</v>
      </c>
      <c r="M159" s="40">
        <f t="shared" si="161"/>
        <v>174.5</v>
      </c>
      <c r="N159" s="40">
        <f t="shared" si="161"/>
        <v>-286.85999999999967</v>
      </c>
      <c r="O159" s="40">
        <f t="shared" si="161"/>
        <v>-1463.3400000000001</v>
      </c>
      <c r="P159" s="40">
        <f t="shared" si="161"/>
        <v>-581</v>
      </c>
      <c r="Q159" s="40">
        <f t="shared" si="161"/>
        <v>65.049999999999272</v>
      </c>
      <c r="R159" s="40">
        <f>+R99-R129</f>
        <v>-1336.1799999999985</v>
      </c>
      <c r="S159" s="40">
        <f>+S99-S129</f>
        <v>614.24246899999889</v>
      </c>
      <c r="T159" s="40">
        <f>+T99-T129</f>
        <v>-491.16272000000026</v>
      </c>
      <c r="U159" s="40">
        <f>+U99-U129</f>
        <v>-1087.8752899999999</v>
      </c>
      <c r="V159" s="40">
        <f>+V99-V129</f>
        <v>-2867.6800000000003</v>
      </c>
      <c r="W159" s="41"/>
      <c r="X159" s="42">
        <f t="shared" si="155"/>
        <v>61.433402456199751</v>
      </c>
      <c r="Y159" s="42">
        <f t="shared" si="155"/>
        <v>-39.116392777580636</v>
      </c>
      <c r="Z159" s="42">
        <f t="shared" si="155"/>
        <v>48.678550249068749</v>
      </c>
      <c r="AA159" s="42">
        <f t="shared" si="155"/>
        <v>94.174100555056725</v>
      </c>
      <c r="AB159" s="42">
        <f t="shared" si="155"/>
        <v>-32.639918155524292</v>
      </c>
      <c r="AC159" s="42">
        <f t="shared" si="155"/>
        <v>-151.22268157054833</v>
      </c>
      <c r="AD159" s="43">
        <f t="shared" si="155"/>
        <v>11.501088959624607</v>
      </c>
      <c r="AE159" s="43">
        <f t="shared" si="155"/>
        <v>-38.054992111787136</v>
      </c>
      <c r="AF159" s="49">
        <f t="shared" si="155"/>
        <v>-97.691670203949627</v>
      </c>
      <c r="AG159" s="53">
        <f t="shared" si="155"/>
        <v>-2297.1978984238044</v>
      </c>
      <c r="AH159" s="43">
        <f t="shared" si="155"/>
        <v>-169.54407779371908</v>
      </c>
      <c r="AI159" s="43">
        <f t="shared" si="155"/>
        <v>-264.38968481375343</v>
      </c>
      <c r="AJ159" s="43">
        <f t="shared" si="155"/>
        <v>410.12340514536766</v>
      </c>
      <c r="AK159" s="382">
        <f t="shared" si="156"/>
        <v>-60.296308445064042</v>
      </c>
      <c r="AL159" s="94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72"/>
      <c r="BC159" s="94"/>
      <c r="BD159" s="94"/>
      <c r="BE159" s="94"/>
      <c r="BF159" s="366"/>
    </row>
    <row r="160" spans="1:58" ht="11.85" hidden="1" customHeight="1" x14ac:dyDescent="0.45">
      <c r="A160" s="106" t="s">
        <v>50</v>
      </c>
      <c r="B160" s="84">
        <f t="shared" ref="B160:U160" si="162">+B158+B159</f>
        <v>-2471.208196780377</v>
      </c>
      <c r="C160" s="84">
        <f t="shared" si="162"/>
        <v>-3931.3994819399354</v>
      </c>
      <c r="D160" s="84">
        <f t="shared" si="162"/>
        <v>-2982.6015004596015</v>
      </c>
      <c r="E160" s="84">
        <f t="shared" si="162"/>
        <v>-4305.3011638906628</v>
      </c>
      <c r="F160" s="84">
        <f t="shared" si="162"/>
        <v>-6467.2051800491854</v>
      </c>
      <c r="G160" s="84">
        <f t="shared" si="162"/>
        <v>-4858.2333649756256</v>
      </c>
      <c r="H160" s="84">
        <f t="shared" si="162"/>
        <v>3586.6600000000003</v>
      </c>
      <c r="I160" s="84">
        <f t="shared" si="162"/>
        <v>2482.4399999999996</v>
      </c>
      <c r="J160" s="84">
        <f t="shared" si="162"/>
        <v>3162.3300000000008</v>
      </c>
      <c r="K160" s="84">
        <f t="shared" si="162"/>
        <v>36.900000000000546</v>
      </c>
      <c r="L160" s="84">
        <f t="shared" si="162"/>
        <v>528.73000000000047</v>
      </c>
      <c r="M160" s="84">
        <f t="shared" si="162"/>
        <v>1537.6999999999998</v>
      </c>
      <c r="N160" s="84">
        <f t="shared" si="162"/>
        <v>191.5</v>
      </c>
      <c r="O160" s="84">
        <f t="shared" si="162"/>
        <v>-4305.036000000001</v>
      </c>
      <c r="P160" s="84">
        <f t="shared" si="162"/>
        <v>-1090.7300000000014</v>
      </c>
      <c r="Q160" s="84">
        <f t="shared" si="162"/>
        <v>3546.5699999999997</v>
      </c>
      <c r="R160" s="84">
        <f t="shared" si="162"/>
        <v>-1677.1699999999983</v>
      </c>
      <c r="S160" s="84">
        <f t="shared" si="162"/>
        <v>7601.5882500000016</v>
      </c>
      <c r="T160" s="84">
        <f t="shared" si="162"/>
        <v>1206.3718070000014</v>
      </c>
      <c r="U160" s="84">
        <f t="shared" si="162"/>
        <v>135.80983600000036</v>
      </c>
      <c r="V160" s="84">
        <f>+V158+V159</f>
        <v>-8054.2900000000009</v>
      </c>
      <c r="W160" s="45"/>
      <c r="X160" s="46">
        <f t="shared" si="155"/>
        <v>59.088153198179505</v>
      </c>
      <c r="Y160" s="46">
        <f t="shared" si="155"/>
        <v>-24.133848158624495</v>
      </c>
      <c r="Z160" s="46">
        <f t="shared" si="155"/>
        <v>44.347180246078487</v>
      </c>
      <c r="AA160" s="46">
        <f t="shared" si="155"/>
        <v>50.214931171152479</v>
      </c>
      <c r="AB160" s="46">
        <f t="shared" si="155"/>
        <v>-24.878935649623578</v>
      </c>
      <c r="AC160" s="46">
        <f t="shared" si="155"/>
        <v>-173.8264247629034</v>
      </c>
      <c r="AD160" s="47">
        <f t="shared" si="155"/>
        <v>-30.786860198624922</v>
      </c>
      <c r="AE160" s="47">
        <f t="shared" si="155"/>
        <v>27.387973123217524</v>
      </c>
      <c r="AF160" s="50">
        <f t="shared" si="155"/>
        <v>-98.833138856476069</v>
      </c>
      <c r="AG160" s="52">
        <f t="shared" si="155"/>
        <v>1332.8726287262673</v>
      </c>
      <c r="AH160" s="47">
        <f t="shared" si="155"/>
        <v>190.82896752595815</v>
      </c>
      <c r="AI160" s="47">
        <f t="shared" si="155"/>
        <v>-87.546335436040835</v>
      </c>
      <c r="AJ160" s="50">
        <f t="shared" si="155"/>
        <v>-2348.0605744125332</v>
      </c>
      <c r="AK160" s="355">
        <f t="shared" si="156"/>
        <v>-74.663858792353864</v>
      </c>
      <c r="AL160" s="344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44"/>
      <c r="BC160" s="344"/>
      <c r="BD160" s="344"/>
      <c r="BE160" s="344"/>
      <c r="BF160" s="373"/>
    </row>
    <row r="161" spans="1:58" ht="11.85" customHeight="1" x14ac:dyDescent="0.45">
      <c r="A161" s="99" t="s">
        <v>8</v>
      </c>
      <c r="B161" s="40">
        <f t="shared" ref="B161:V163" si="163">+B101-B131</f>
        <v>-502.10840004978581</v>
      </c>
      <c r="C161" s="40">
        <f t="shared" si="163"/>
        <v>-874.67468554039169</v>
      </c>
      <c r="D161" s="40">
        <f t="shared" si="163"/>
        <v>-711.21403118440367</v>
      </c>
      <c r="E161" s="40">
        <f t="shared" si="163"/>
        <v>-1428.8181129609065</v>
      </c>
      <c r="F161" s="40">
        <f t="shared" si="163"/>
        <v>-1476.1499438546998</v>
      </c>
      <c r="G161" s="40">
        <f t="shared" si="163"/>
        <v>-580.8707951070337</v>
      </c>
      <c r="H161" s="40">
        <f t="shared" si="163"/>
        <v>949.71</v>
      </c>
      <c r="I161" s="40">
        <f t="shared" si="163"/>
        <v>1162.83</v>
      </c>
      <c r="J161" s="40">
        <f t="shared" si="163"/>
        <v>600.79</v>
      </c>
      <c r="K161" s="40">
        <f t="shared" si="163"/>
        <v>441.47000000000025</v>
      </c>
      <c r="L161" s="40">
        <f t="shared" si="163"/>
        <v>655.94999999999982</v>
      </c>
      <c r="M161" s="40">
        <f t="shared" si="163"/>
        <v>759.23999999999978</v>
      </c>
      <c r="N161" s="40">
        <f t="shared" si="163"/>
        <v>93.460000000000036</v>
      </c>
      <c r="O161" s="40">
        <f t="shared" si="163"/>
        <v>-1645.17</v>
      </c>
      <c r="P161" s="40">
        <f t="shared" si="163"/>
        <v>-683.82999999999993</v>
      </c>
      <c r="Q161" s="40">
        <f t="shared" si="163"/>
        <v>506.90000000000146</v>
      </c>
      <c r="R161" s="40">
        <f t="shared" si="163"/>
        <v>1712.2000000000007</v>
      </c>
      <c r="S161" s="40">
        <f t="shared" si="163"/>
        <v>2396.5449589999989</v>
      </c>
      <c r="T161" s="40">
        <f t="shared" si="163"/>
        <v>2211.2099999999991</v>
      </c>
      <c r="U161" s="40">
        <f t="shared" si="163"/>
        <v>-187.89497699999993</v>
      </c>
      <c r="V161" s="40">
        <f t="shared" si="163"/>
        <v>-1739.7099999999991</v>
      </c>
      <c r="W161" s="45"/>
      <c r="X161" s="46">
        <f t="shared" si="155"/>
        <v>74.200368974839819</v>
      </c>
      <c r="Y161" s="46">
        <f t="shared" si="155"/>
        <v>-18.688165675561851</v>
      </c>
      <c r="Z161" s="46">
        <f t="shared" si="155"/>
        <v>100.89847082761536</v>
      </c>
      <c r="AA161" s="46">
        <f t="shared" si="155"/>
        <v>3.3126561361759732</v>
      </c>
      <c r="AB161" s="46">
        <f t="shared" si="155"/>
        <v>-60.649607614373224</v>
      </c>
      <c r="AC161" s="46">
        <f t="shared" si="155"/>
        <v>-263.49763286429339</v>
      </c>
      <c r="AD161" s="47">
        <f t="shared" si="155"/>
        <v>22.440534478946184</v>
      </c>
      <c r="AE161" s="47">
        <f t="shared" si="155"/>
        <v>-48.333806317346472</v>
      </c>
      <c r="AF161" s="47">
        <f t="shared" si="155"/>
        <v>-26.518417417067486</v>
      </c>
      <c r="AG161" s="47">
        <f t="shared" si="155"/>
        <v>48.583142682401849</v>
      </c>
      <c r="AH161" s="43">
        <f t="shared" si="155"/>
        <v>15.746627029499205</v>
      </c>
      <c r="AI161" s="43">
        <f t="shared" si="155"/>
        <v>-87.690321900848218</v>
      </c>
      <c r="AJ161" s="49">
        <f t="shared" si="155"/>
        <v>-1860.2931735501811</v>
      </c>
      <c r="AK161" s="382">
        <f t="shared" si="156"/>
        <v>-58.434082799953813</v>
      </c>
      <c r="AL161" s="94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94"/>
      <c r="BC161" s="94"/>
      <c r="BD161" s="94"/>
      <c r="BE161" s="94"/>
      <c r="BF161" s="366"/>
    </row>
    <row r="162" spans="1:58" ht="11.85" hidden="1" customHeight="1" x14ac:dyDescent="0.45">
      <c r="A162" s="106" t="s">
        <v>51</v>
      </c>
      <c r="B162" s="84">
        <f t="shared" ref="B162:U162" si="164">+B158+B159+B161</f>
        <v>-2973.3165968301628</v>
      </c>
      <c r="C162" s="84">
        <f t="shared" si="164"/>
        <v>-4806.0741674803267</v>
      </c>
      <c r="D162" s="84">
        <f t="shared" si="164"/>
        <v>-3693.8155316440052</v>
      </c>
      <c r="E162" s="84">
        <f t="shared" si="164"/>
        <v>-5734.1192768515693</v>
      </c>
      <c r="F162" s="84">
        <f t="shared" si="164"/>
        <v>-7943.3551239038852</v>
      </c>
      <c r="G162" s="84">
        <f t="shared" si="164"/>
        <v>-5439.1041600826593</v>
      </c>
      <c r="H162" s="84">
        <f t="shared" si="164"/>
        <v>4536.3700000000008</v>
      </c>
      <c r="I162" s="84">
        <f t="shared" si="164"/>
        <v>3645.2699999999995</v>
      </c>
      <c r="J162" s="84">
        <f t="shared" si="164"/>
        <v>3763.1200000000008</v>
      </c>
      <c r="K162" s="84">
        <f t="shared" si="164"/>
        <v>478.3700000000008</v>
      </c>
      <c r="L162" s="84">
        <f t="shared" si="164"/>
        <v>1184.6800000000003</v>
      </c>
      <c r="M162" s="84">
        <f t="shared" si="164"/>
        <v>2296.9399999999996</v>
      </c>
      <c r="N162" s="84">
        <f t="shared" si="164"/>
        <v>284.96000000000004</v>
      </c>
      <c r="O162" s="84">
        <f t="shared" si="164"/>
        <v>-5950.206000000001</v>
      </c>
      <c r="P162" s="84">
        <f t="shared" si="164"/>
        <v>-1774.5600000000013</v>
      </c>
      <c r="Q162" s="84">
        <f t="shared" si="164"/>
        <v>4053.4700000000012</v>
      </c>
      <c r="R162" s="84">
        <f t="shared" si="164"/>
        <v>35.030000000002474</v>
      </c>
      <c r="S162" s="84">
        <f t="shared" si="164"/>
        <v>9998.1332089999996</v>
      </c>
      <c r="T162" s="84">
        <f t="shared" si="164"/>
        <v>3417.5818070000005</v>
      </c>
      <c r="U162" s="84">
        <f t="shared" si="164"/>
        <v>-52.085140999999567</v>
      </c>
      <c r="V162" s="40">
        <f t="shared" si="163"/>
        <v>-9794</v>
      </c>
      <c r="W162" s="45"/>
      <c r="X162" s="46">
        <f t="shared" si="155"/>
        <v>61.640175573770286</v>
      </c>
      <c r="Y162" s="46">
        <f t="shared" si="155"/>
        <v>-23.142768860336659</v>
      </c>
      <c r="Z162" s="46">
        <f t="shared" si="155"/>
        <v>55.235669668092143</v>
      </c>
      <c r="AA162" s="46">
        <f t="shared" si="155"/>
        <v>38.527901851831373</v>
      </c>
      <c r="AB162" s="46">
        <f t="shared" si="155"/>
        <v>-31.526362912885521</v>
      </c>
      <c r="AC162" s="46">
        <f t="shared" si="155"/>
        <v>-183.40288890387899</v>
      </c>
      <c r="AD162" s="47">
        <f t="shared" si="155"/>
        <v>-19.643459417992826</v>
      </c>
      <c r="AE162" s="47">
        <f t="shared" si="155"/>
        <v>3.2329566808494636</v>
      </c>
      <c r="AF162" s="47">
        <f t="shared" si="155"/>
        <v>-87.28794192053401</v>
      </c>
      <c r="AG162" s="47">
        <f t="shared" si="155"/>
        <v>147.64930911219315</v>
      </c>
      <c r="AH162" s="47">
        <f t="shared" si="155"/>
        <v>93.886956815342444</v>
      </c>
      <c r="AI162" s="47">
        <f t="shared" si="155"/>
        <v>-87.593929314653408</v>
      </c>
      <c r="AJ162" s="50">
        <f t="shared" si="155"/>
        <v>-2188.0846434587311</v>
      </c>
      <c r="AK162" s="355">
        <f t="shared" si="156"/>
        <v>-70.176494729762283</v>
      </c>
      <c r="AL162" s="344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44"/>
      <c r="BC162" s="369"/>
      <c r="BD162" s="344"/>
      <c r="BE162" s="344"/>
      <c r="BF162" s="366"/>
    </row>
    <row r="163" spans="1:58" ht="11.85" customHeight="1" x14ac:dyDescent="0.45">
      <c r="A163" s="99" t="s">
        <v>9</v>
      </c>
      <c r="B163" s="40">
        <f t="shared" ref="B163:P163" si="165">+B103-B133</f>
        <v>-947.52489202890683</v>
      </c>
      <c r="C163" s="40">
        <f t="shared" si="165"/>
        <v>-684.23348054768257</v>
      </c>
      <c r="D163" s="40">
        <f t="shared" si="165"/>
        <v>-990.83367624258472</v>
      </c>
      <c r="E163" s="40">
        <f t="shared" si="165"/>
        <v>-1127.6643028798671</v>
      </c>
      <c r="F163" s="40">
        <f t="shared" si="165"/>
        <v>-1337.3321237173532</v>
      </c>
      <c r="G163" s="40">
        <f t="shared" si="165"/>
        <v>-1108.2502357943558</v>
      </c>
      <c r="H163" s="40">
        <f t="shared" si="165"/>
        <v>943.85000000000036</v>
      </c>
      <c r="I163" s="40">
        <f t="shared" si="165"/>
        <v>184.07999999999993</v>
      </c>
      <c r="J163" s="40">
        <f t="shared" si="165"/>
        <v>101.34999999999945</v>
      </c>
      <c r="K163" s="40">
        <f t="shared" si="165"/>
        <v>703.24000000000069</v>
      </c>
      <c r="L163" s="40">
        <f t="shared" si="165"/>
        <v>520.65000000000055</v>
      </c>
      <c r="M163" s="40">
        <f t="shared" si="165"/>
        <v>769.13999999999942</v>
      </c>
      <c r="N163" s="40">
        <f t="shared" si="165"/>
        <v>173.80999999999949</v>
      </c>
      <c r="O163" s="40">
        <f t="shared" si="165"/>
        <v>-1763.2399999999998</v>
      </c>
      <c r="P163" s="40">
        <f t="shared" si="165"/>
        <v>-467.04999999999927</v>
      </c>
      <c r="Q163" s="40">
        <f>+Q103-Q133</f>
        <v>822.32999999999993</v>
      </c>
      <c r="R163" s="40">
        <f>+R103-R133</f>
        <v>538.26000000000022</v>
      </c>
      <c r="S163" s="40">
        <f>+S103-S133</f>
        <v>933.52857800000129</v>
      </c>
      <c r="T163" s="40">
        <f>+T103-T133</f>
        <v>2334.58</v>
      </c>
      <c r="U163" s="40">
        <f>+U103-U133</f>
        <v>431.9837609999995</v>
      </c>
      <c r="V163" s="40">
        <f t="shared" si="163"/>
        <v>-546.31999999999971</v>
      </c>
      <c r="W163" s="41"/>
      <c r="X163" s="42">
        <f t="shared" si="155"/>
        <v>-27.78728175862971</v>
      </c>
      <c r="Y163" s="42">
        <f t="shared" si="155"/>
        <v>44.809294548037812</v>
      </c>
      <c r="Z163" s="42">
        <f t="shared" si="155"/>
        <v>13.809646353176873</v>
      </c>
      <c r="AA163" s="42">
        <f t="shared" si="155"/>
        <v>18.593106148880413</v>
      </c>
      <c r="AB163" s="42">
        <f t="shared" si="155"/>
        <v>-17.129767831062292</v>
      </c>
      <c r="AC163" s="42">
        <f t="shared" si="155"/>
        <v>-185.16578381988623</v>
      </c>
      <c r="AD163" s="43">
        <f t="shared" si="155"/>
        <v>-80.496900990623516</v>
      </c>
      <c r="AE163" s="43">
        <f t="shared" si="155"/>
        <v>-44.942416340721699</v>
      </c>
      <c r="AF163" s="43">
        <f t="shared" si="155"/>
        <v>593.87271830291513</v>
      </c>
      <c r="AG163" s="43">
        <f t="shared" si="155"/>
        <v>-25.964108981286614</v>
      </c>
      <c r="AH163" s="43">
        <f t="shared" si="155"/>
        <v>47.726879861711048</v>
      </c>
      <c r="AI163" s="43">
        <f t="shared" si="155"/>
        <v>-77.402033439945967</v>
      </c>
      <c r="AJ163" s="49">
        <f t="shared" si="155"/>
        <v>-1114.4640699614549</v>
      </c>
      <c r="AK163" s="382">
        <f t="shared" si="156"/>
        <v>-73.511830493863613</v>
      </c>
      <c r="AL163" s="94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94"/>
      <c r="BC163" s="94"/>
      <c r="BD163" s="94"/>
      <c r="BE163" s="94"/>
      <c r="BF163" s="366"/>
    </row>
    <row r="164" spans="1:58" ht="11.85" customHeight="1" x14ac:dyDescent="0.45">
      <c r="A164" s="101" t="s">
        <v>32</v>
      </c>
      <c r="B164" s="44">
        <f t="shared" ref="B164:V164" si="166">+B159+B161+B163</f>
        <v>-2181.2515122466707</v>
      </c>
      <c r="C164" s="44">
        <f t="shared" si="166"/>
        <v>-2739.9843518947318</v>
      </c>
      <c r="D164" s="44">
        <f t="shared" si="166"/>
        <v>-2421.1294933910458</v>
      </c>
      <c r="E164" s="44">
        <f t="shared" si="166"/>
        <v>-3625.6027903172458</v>
      </c>
      <c r="F164" s="44">
        <f t="shared" si="166"/>
        <v>-4889.4369385625969</v>
      </c>
      <c r="G164" s="44">
        <f t="shared" si="166"/>
        <v>-3087.485931055</v>
      </c>
      <c r="H164" s="44">
        <f t="shared" si="166"/>
        <v>2609.8400000000006</v>
      </c>
      <c r="I164" s="44">
        <f t="shared" si="166"/>
        <v>2145.5699999999993</v>
      </c>
      <c r="J164" s="44">
        <f t="shared" si="166"/>
        <v>1196.8699999999999</v>
      </c>
      <c r="K164" s="44">
        <f t="shared" si="166"/>
        <v>1156.130000000001</v>
      </c>
      <c r="L164" s="44">
        <f t="shared" si="166"/>
        <v>925.68000000000029</v>
      </c>
      <c r="M164" s="44">
        <f t="shared" si="166"/>
        <v>1702.8799999999992</v>
      </c>
      <c r="N164" s="44">
        <f t="shared" si="166"/>
        <v>-19.590000000000146</v>
      </c>
      <c r="O164" s="44">
        <f t="shared" si="166"/>
        <v>-4871.75</v>
      </c>
      <c r="P164" s="44">
        <f t="shared" si="166"/>
        <v>-1731.8799999999992</v>
      </c>
      <c r="Q164" s="44">
        <f t="shared" si="166"/>
        <v>1394.2800000000007</v>
      </c>
      <c r="R164" s="44">
        <f t="shared" si="166"/>
        <v>914.28000000000247</v>
      </c>
      <c r="S164" s="44">
        <f t="shared" si="166"/>
        <v>3944.3160059999991</v>
      </c>
      <c r="T164" s="44">
        <f t="shared" si="166"/>
        <v>4054.6272799999988</v>
      </c>
      <c r="U164" s="44">
        <f t="shared" si="166"/>
        <v>-843.78650600000037</v>
      </c>
      <c r="V164" s="44">
        <f t="shared" si="166"/>
        <v>-5153.7099999999991</v>
      </c>
      <c r="W164" s="45"/>
      <c r="X164" s="46">
        <f t="shared" si="155"/>
        <v>25.615241365383447</v>
      </c>
      <c r="Y164" s="46">
        <f t="shared" si="155"/>
        <v>-11.63710509088105</v>
      </c>
      <c r="Z164" s="46">
        <f t="shared" si="155"/>
        <v>49.748404627429025</v>
      </c>
      <c r="AA164" s="46">
        <f t="shared" si="155"/>
        <v>34.858593765997291</v>
      </c>
      <c r="AB164" s="46">
        <f t="shared" si="155"/>
        <v>-36.853957421881326</v>
      </c>
      <c r="AC164" s="46">
        <f t="shared" si="155"/>
        <v>-184.52961594899361</v>
      </c>
      <c r="AD164" s="47">
        <f t="shared" si="155"/>
        <v>-17.789213131839542</v>
      </c>
      <c r="AE164" s="47">
        <f t="shared" si="155"/>
        <v>-44.216688339229194</v>
      </c>
      <c r="AF164" s="47">
        <f t="shared" si="155"/>
        <v>-3.403878449622677</v>
      </c>
      <c r="AG164" s="47">
        <f t="shared" si="155"/>
        <v>-19.932879520469193</v>
      </c>
      <c r="AH164" s="47">
        <f t="shared" si="155"/>
        <v>83.959899749373278</v>
      </c>
      <c r="AI164" s="47">
        <f t="shared" si="155"/>
        <v>-101.15040402142255</v>
      </c>
      <c r="AJ164" s="52">
        <f t="shared" si="155"/>
        <v>24768.55538540053</v>
      </c>
      <c r="AK164" s="355">
        <f t="shared" si="156"/>
        <v>-64.450556781444064</v>
      </c>
      <c r="AL164" s="344"/>
      <c r="AM164" s="3"/>
      <c r="AN164" s="93"/>
      <c r="AO164" s="93"/>
      <c r="AP164" s="93"/>
      <c r="AQ164" s="93"/>
      <c r="AR164" s="93"/>
      <c r="AS164" s="93"/>
      <c r="AT164" s="93"/>
      <c r="AU164" s="93"/>
      <c r="AV164" s="93"/>
      <c r="AW164" s="93"/>
      <c r="AX164" s="93"/>
      <c r="AY164" s="3"/>
      <c r="AZ164" s="3"/>
      <c r="BA164" s="3"/>
      <c r="BB164" s="344"/>
      <c r="BC164" s="344"/>
      <c r="BD164" s="344"/>
      <c r="BE164" s="344"/>
      <c r="BF164" s="386"/>
    </row>
    <row r="165" spans="1:58" ht="11.85" customHeight="1" x14ac:dyDescent="0.45">
      <c r="A165" s="101" t="s">
        <v>34</v>
      </c>
      <c r="B165" s="44">
        <f t="shared" ref="B165:V165" si="167">+B158+B159+B161+B163</f>
        <v>-3920.8414888590696</v>
      </c>
      <c r="C165" s="44">
        <f t="shared" si="167"/>
        <v>-5490.3076480280088</v>
      </c>
      <c r="D165" s="44">
        <f t="shared" si="167"/>
        <v>-4684.6492078865904</v>
      </c>
      <c r="E165" s="44">
        <f t="shared" si="167"/>
        <v>-6861.7835797314365</v>
      </c>
      <c r="F165" s="44">
        <f t="shared" si="167"/>
        <v>-9280.6872476212375</v>
      </c>
      <c r="G165" s="44">
        <f t="shared" si="167"/>
        <v>-6547.3543958770151</v>
      </c>
      <c r="H165" s="44">
        <f t="shared" si="167"/>
        <v>5480.2200000000012</v>
      </c>
      <c r="I165" s="44">
        <f t="shared" si="167"/>
        <v>3829.3499999999995</v>
      </c>
      <c r="J165" s="44">
        <f t="shared" si="167"/>
        <v>3864.4700000000003</v>
      </c>
      <c r="K165" s="44">
        <f t="shared" si="167"/>
        <v>1181.6100000000015</v>
      </c>
      <c r="L165" s="44">
        <f t="shared" si="167"/>
        <v>1705.3300000000008</v>
      </c>
      <c r="M165" s="44">
        <f t="shared" si="167"/>
        <v>3066.079999999999</v>
      </c>
      <c r="N165" s="44">
        <f t="shared" si="167"/>
        <v>458.76999999999953</v>
      </c>
      <c r="O165" s="44">
        <f t="shared" si="167"/>
        <v>-7713.4460000000008</v>
      </c>
      <c r="P165" s="44">
        <f t="shared" si="167"/>
        <v>-2241.6100000000006</v>
      </c>
      <c r="Q165" s="44">
        <f t="shared" si="167"/>
        <v>4875.8000000000011</v>
      </c>
      <c r="R165" s="44">
        <f t="shared" si="167"/>
        <v>573.29000000000269</v>
      </c>
      <c r="S165" s="44">
        <f t="shared" si="167"/>
        <v>10931.661787000001</v>
      </c>
      <c r="T165" s="44">
        <f t="shared" si="167"/>
        <v>5752.1618070000004</v>
      </c>
      <c r="U165" s="44">
        <f t="shared" si="167"/>
        <v>379.89861999999994</v>
      </c>
      <c r="V165" s="44">
        <f t="shared" si="167"/>
        <v>-10340.32</v>
      </c>
      <c r="W165" s="45"/>
      <c r="X165" s="46">
        <f t="shared" si="155"/>
        <v>40.028809214259773</v>
      </c>
      <c r="Y165" s="46">
        <f t="shared" si="155"/>
        <v>-14.674194813669361</v>
      </c>
      <c r="Z165" s="46">
        <f t="shared" si="155"/>
        <v>46.473797188050895</v>
      </c>
      <c r="AA165" s="46">
        <f t="shared" si="155"/>
        <v>35.251821043071629</v>
      </c>
      <c r="AB165" s="46">
        <f t="shared" si="155"/>
        <v>-29.451836688547083</v>
      </c>
      <c r="AC165" s="46">
        <f t="shared" si="155"/>
        <v>-183.70128862202714</v>
      </c>
      <c r="AD165" s="47">
        <f t="shared" si="155"/>
        <v>-30.12415559959274</v>
      </c>
      <c r="AE165" s="47">
        <f t="shared" si="155"/>
        <v>0.9171269275464633</v>
      </c>
      <c r="AF165" s="47">
        <f t="shared" si="155"/>
        <v>-69.42375021671792</v>
      </c>
      <c r="AG165" s="47">
        <f t="shared" si="155"/>
        <v>44.322576823147976</v>
      </c>
      <c r="AH165" s="47">
        <f t="shared" si="155"/>
        <v>79.793940175801609</v>
      </c>
      <c r="AI165" s="47">
        <f t="shared" si="155"/>
        <v>-85.037246255805471</v>
      </c>
      <c r="AJ165" s="50">
        <f t="shared" si="155"/>
        <v>-1781.3318220459073</v>
      </c>
      <c r="AK165" s="355">
        <f t="shared" si="156"/>
        <v>-70.93892924122369</v>
      </c>
      <c r="AL165" s="344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44"/>
      <c r="BC165" s="370"/>
      <c r="BD165" s="344"/>
      <c r="BE165" s="344"/>
      <c r="BF165" s="386"/>
    </row>
    <row r="166" spans="1:58" ht="11.85" customHeight="1" x14ac:dyDescent="0.45">
      <c r="A166" s="99" t="s">
        <v>10</v>
      </c>
      <c r="B166" s="40">
        <f t="shared" ref="B166:V168" si="168">+B106-B136</f>
        <v>-752.33353552555991</v>
      </c>
      <c r="C166" s="40">
        <f t="shared" si="168"/>
        <v>-562.99363090410816</v>
      </c>
      <c r="D166" s="40">
        <f t="shared" si="168"/>
        <v>-691.96303717394403</v>
      </c>
      <c r="E166" s="40">
        <f t="shared" si="168"/>
        <v>-1492.7221884888086</v>
      </c>
      <c r="F166" s="40">
        <f t="shared" si="168"/>
        <v>-1561.9582511505587</v>
      </c>
      <c r="G166" s="40">
        <f t="shared" si="168"/>
        <v>-515.42400264200842</v>
      </c>
      <c r="H166" s="40">
        <f t="shared" si="168"/>
        <v>997.52</v>
      </c>
      <c r="I166" s="40">
        <f t="shared" si="168"/>
        <v>1072.1599999999999</v>
      </c>
      <c r="J166" s="40">
        <f t="shared" si="168"/>
        <v>874.60000000000036</v>
      </c>
      <c r="K166" s="40">
        <f t="shared" si="168"/>
        <v>-121.19000000000051</v>
      </c>
      <c r="L166" s="40">
        <f t="shared" si="168"/>
        <v>-182.61999999999989</v>
      </c>
      <c r="M166" s="40">
        <f t="shared" si="168"/>
        <v>14.869999999999891</v>
      </c>
      <c r="N166" s="40">
        <f t="shared" si="168"/>
        <v>80.880000000000109</v>
      </c>
      <c r="O166" s="40">
        <f t="shared" si="168"/>
        <v>-49.489999999999782</v>
      </c>
      <c r="P166" s="40">
        <f t="shared" si="168"/>
        <v>-209.60999999999876</v>
      </c>
      <c r="Q166" s="40">
        <f t="shared" si="168"/>
        <v>376.40999999999985</v>
      </c>
      <c r="R166" s="40">
        <f t="shared" si="168"/>
        <v>-707.65999999999985</v>
      </c>
      <c r="S166" s="40">
        <f t="shared" si="168"/>
        <v>775.3719400000009</v>
      </c>
      <c r="T166" s="40">
        <f t="shared" si="168"/>
        <v>-939.26000000000204</v>
      </c>
      <c r="U166" s="40">
        <f t="shared" si="168"/>
        <v>1736.5499999999993</v>
      </c>
      <c r="V166" s="40">
        <f t="shared" si="168"/>
        <v>-1746.3400000000001</v>
      </c>
      <c r="W166" s="48"/>
      <c r="X166" s="42">
        <f t="shared" si="155"/>
        <v>-25.167016446925228</v>
      </c>
      <c r="Y166" s="42">
        <f t="shared" si="155"/>
        <v>22.907791347963325</v>
      </c>
      <c r="Z166" s="42">
        <f t="shared" si="155"/>
        <v>115.72282163874767</v>
      </c>
      <c r="AA166" s="42">
        <f t="shared" si="155"/>
        <v>4.6382416765602397</v>
      </c>
      <c r="AB166" s="42">
        <f t="shared" si="155"/>
        <v>-67.001422588450083</v>
      </c>
      <c r="AC166" s="42">
        <f t="shared" si="155"/>
        <v>-293.53386627064691</v>
      </c>
      <c r="AD166" s="43">
        <f t="shared" si="155"/>
        <v>7.4825567407169613</v>
      </c>
      <c r="AE166" s="43">
        <f t="shared" si="155"/>
        <v>-18.426354275481227</v>
      </c>
      <c r="AF166" s="49">
        <f t="shared" si="155"/>
        <v>-113.85662016922026</v>
      </c>
      <c r="AG166" s="43">
        <f t="shared" si="155"/>
        <v>50.689000742634803</v>
      </c>
      <c r="AH166" s="43">
        <f t="shared" si="155"/>
        <v>-108.14259117292733</v>
      </c>
      <c r="AI166" s="43">
        <f t="shared" si="155"/>
        <v>443.91392064559989</v>
      </c>
      <c r="AJ166" s="43">
        <f t="shared" si="155"/>
        <v>-161.18941641938639</v>
      </c>
      <c r="AK166" s="382">
        <f t="shared" si="156"/>
        <v>323.54010911295148</v>
      </c>
      <c r="AL166" s="94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94"/>
      <c r="BC166" s="94"/>
      <c r="BD166" s="94"/>
      <c r="BE166" s="94"/>
      <c r="BF166" s="94"/>
    </row>
    <row r="167" spans="1:58" ht="11.85" hidden="1" customHeight="1" x14ac:dyDescent="0.45">
      <c r="A167" s="112" t="s">
        <v>52</v>
      </c>
      <c r="B167" s="84">
        <f t="shared" ref="B167:U167" si="169">+B165+B166</f>
        <v>-4673.1750243846291</v>
      </c>
      <c r="C167" s="84">
        <f t="shared" si="169"/>
        <v>-6053.3012789321165</v>
      </c>
      <c r="D167" s="84">
        <f t="shared" si="169"/>
        <v>-5376.6122450605344</v>
      </c>
      <c r="E167" s="84">
        <f t="shared" si="169"/>
        <v>-8354.505768220246</v>
      </c>
      <c r="F167" s="84">
        <f t="shared" si="169"/>
        <v>-10842.645498771795</v>
      </c>
      <c r="G167" s="84">
        <f t="shared" si="169"/>
        <v>-7062.7783985190235</v>
      </c>
      <c r="H167" s="84">
        <f t="shared" si="169"/>
        <v>6477.7400000000016</v>
      </c>
      <c r="I167" s="84">
        <f t="shared" si="169"/>
        <v>4901.5099999999993</v>
      </c>
      <c r="J167" s="84">
        <f t="shared" si="169"/>
        <v>4739.0700000000006</v>
      </c>
      <c r="K167" s="84">
        <f t="shared" si="169"/>
        <v>1060.420000000001</v>
      </c>
      <c r="L167" s="84">
        <f t="shared" si="169"/>
        <v>1522.7100000000009</v>
      </c>
      <c r="M167" s="84">
        <f t="shared" si="169"/>
        <v>3080.9499999999989</v>
      </c>
      <c r="N167" s="84">
        <f t="shared" si="169"/>
        <v>539.64999999999964</v>
      </c>
      <c r="O167" s="84">
        <f t="shared" si="169"/>
        <v>-7762.9360000000006</v>
      </c>
      <c r="P167" s="84">
        <f t="shared" si="169"/>
        <v>-2451.2199999999993</v>
      </c>
      <c r="Q167" s="84">
        <f t="shared" si="169"/>
        <v>5252.2100000000009</v>
      </c>
      <c r="R167" s="84">
        <f t="shared" si="169"/>
        <v>-134.36999999999716</v>
      </c>
      <c r="S167" s="84">
        <f t="shared" si="169"/>
        <v>11707.033727000002</v>
      </c>
      <c r="T167" s="84">
        <f t="shared" si="169"/>
        <v>4812.9018069999984</v>
      </c>
      <c r="U167" s="84">
        <f t="shared" si="169"/>
        <v>2116.4486199999992</v>
      </c>
      <c r="V167" s="40">
        <f t="shared" si="168"/>
        <v>-12086.660000000003</v>
      </c>
      <c r="W167" s="45"/>
      <c r="X167" s="46">
        <f t="shared" si="155"/>
        <v>29.53294595956686</v>
      </c>
      <c r="Y167" s="46">
        <f t="shared" si="155"/>
        <v>-11.178842794868437</v>
      </c>
      <c r="Z167" s="46">
        <f t="shared" si="155"/>
        <v>55.386057008211573</v>
      </c>
      <c r="AA167" s="46">
        <f t="shared" si="155"/>
        <v>29.782009846904401</v>
      </c>
      <c r="AB167" s="46">
        <f t="shared" si="155"/>
        <v>-34.861114851361123</v>
      </c>
      <c r="AC167" s="46">
        <f t="shared" si="155"/>
        <v>-191.7165969890589</v>
      </c>
      <c r="AD167" s="47">
        <f t="shared" si="155"/>
        <v>-24.333023554511325</v>
      </c>
      <c r="AE167" s="47">
        <f t="shared" si="155"/>
        <v>-3.3140807628669222</v>
      </c>
      <c r="AF167" s="47">
        <f t="shared" si="155"/>
        <v>-77.623879790760625</v>
      </c>
      <c r="AG167" s="47">
        <f t="shared" si="155"/>
        <v>43.594990664076462</v>
      </c>
      <c r="AH167" s="47">
        <f t="shared" si="155"/>
        <v>102.33333990057183</v>
      </c>
      <c r="AI167" s="47">
        <f t="shared" si="155"/>
        <v>-82.484298674110264</v>
      </c>
      <c r="AJ167" s="50">
        <f t="shared" si="155"/>
        <v>-1538.5131103493015</v>
      </c>
      <c r="AK167" s="355">
        <f t="shared" si="156"/>
        <v>-68.424060175170837</v>
      </c>
      <c r="AL167" s="344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44"/>
      <c r="BC167" s="369"/>
      <c r="BD167" s="344"/>
      <c r="BE167" s="344"/>
      <c r="BF167" s="94"/>
    </row>
    <row r="168" spans="1:58" ht="11.85" customHeight="1" x14ac:dyDescent="0.45">
      <c r="A168" s="99" t="s">
        <v>11</v>
      </c>
      <c r="B168" s="40">
        <f t="shared" ref="B168:P168" si="170">+B108-B138</f>
        <v>-789.41685451300827</v>
      </c>
      <c r="C168" s="40">
        <f t="shared" si="170"/>
        <v>-436.87798894152365</v>
      </c>
      <c r="D168" s="40">
        <f t="shared" si="170"/>
        <v>-948.53426049512245</v>
      </c>
      <c r="E168" s="40">
        <f t="shared" si="170"/>
        <v>-1431.5500791060495</v>
      </c>
      <c r="F168" s="40">
        <f t="shared" si="170"/>
        <v>-1436.2491077298764</v>
      </c>
      <c r="G168" s="40">
        <f t="shared" si="170"/>
        <v>-99.068160775726938</v>
      </c>
      <c r="H168" s="40">
        <f t="shared" si="170"/>
        <v>974.50999999999976</v>
      </c>
      <c r="I168" s="40">
        <f t="shared" si="170"/>
        <v>805.84999999999945</v>
      </c>
      <c r="J168" s="40">
        <f t="shared" si="170"/>
        <v>446.34000000000015</v>
      </c>
      <c r="K168" s="40">
        <f t="shared" si="170"/>
        <v>641.63999999999942</v>
      </c>
      <c r="L168" s="40">
        <f t="shared" si="170"/>
        <v>239.10000000000036</v>
      </c>
      <c r="M168" s="51">
        <f t="shared" si="170"/>
        <v>198.63000000000011</v>
      </c>
      <c r="N168" s="51">
        <f t="shared" si="170"/>
        <v>-205.83000000000084</v>
      </c>
      <c r="O168" s="51">
        <f t="shared" si="170"/>
        <v>21.1299999999992</v>
      </c>
      <c r="P168" s="40">
        <f t="shared" si="170"/>
        <v>274.35000000000036</v>
      </c>
      <c r="Q168" s="40">
        <f>+Q108-Q138</f>
        <v>901.59000000000015</v>
      </c>
      <c r="R168" s="40">
        <f>+R108-R138</f>
        <v>-400.04000000000087</v>
      </c>
      <c r="S168" s="40">
        <f>+S108-S138</f>
        <v>2079.5749599999999</v>
      </c>
      <c r="T168" s="40">
        <f>+T108-T138</f>
        <v>641.27999999999884</v>
      </c>
      <c r="U168" s="40">
        <f>+U108-U138</f>
        <v>-1545.085751999999</v>
      </c>
      <c r="V168" s="40">
        <f t="shared" si="168"/>
        <v>-1020.6499999999978</v>
      </c>
      <c r="W168" s="48"/>
      <c r="X168" s="42">
        <f t="shared" si="155"/>
        <v>-44.658137656430718</v>
      </c>
      <c r="Y168" s="42">
        <f t="shared" si="155"/>
        <v>117.11651410803495</v>
      </c>
      <c r="Z168" s="42">
        <f t="shared" si="155"/>
        <v>50.922337624241322</v>
      </c>
      <c r="AA168" s="42">
        <f t="shared" si="155"/>
        <v>0.32824758926779385</v>
      </c>
      <c r="AB168" s="42">
        <f t="shared" si="155"/>
        <v>-93.102299577243031</v>
      </c>
      <c r="AC168" s="42">
        <f t="shared" si="155"/>
        <v>-1083.6762814302374</v>
      </c>
      <c r="AD168" s="43">
        <f t="shared" si="155"/>
        <v>-17.307159495541381</v>
      </c>
      <c r="AE168" s="43">
        <f t="shared" si="155"/>
        <v>-44.61252094062165</v>
      </c>
      <c r="AF168" s="43">
        <f t="shared" si="155"/>
        <v>43.755881166823315</v>
      </c>
      <c r="AG168" s="43">
        <f t="shared" si="155"/>
        <v>-62.736113708621566</v>
      </c>
      <c r="AH168" s="43">
        <f t="shared" si="155"/>
        <v>-16.925972396486909</v>
      </c>
      <c r="AI168" s="43">
        <f t="shared" si="155"/>
        <v>-203.62483008609007</v>
      </c>
      <c r="AJ168" s="43">
        <f t="shared" si="155"/>
        <v>-110.26575329155084</v>
      </c>
      <c r="AK168" s="382">
        <f t="shared" si="156"/>
        <v>1198.3909133933305</v>
      </c>
      <c r="AL168" s="94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94"/>
      <c r="BC168" s="94"/>
      <c r="BD168" s="94"/>
      <c r="BE168" s="94"/>
      <c r="BF168" s="94"/>
    </row>
    <row r="169" spans="1:58" ht="11.85" hidden="1" customHeight="1" x14ac:dyDescent="0.45">
      <c r="A169" s="112" t="s">
        <v>53</v>
      </c>
      <c r="B169" s="84">
        <f t="shared" ref="B169:U169" si="171">B168+B167</f>
        <v>-5462.5918788976378</v>
      </c>
      <c r="C169" s="84">
        <f t="shared" si="171"/>
        <v>-6490.1792678736401</v>
      </c>
      <c r="D169" s="84">
        <f t="shared" si="171"/>
        <v>-6325.1465055556564</v>
      </c>
      <c r="E169" s="84">
        <f t="shared" si="171"/>
        <v>-9786.0558473262954</v>
      </c>
      <c r="F169" s="84">
        <f t="shared" si="171"/>
        <v>-12278.894606501672</v>
      </c>
      <c r="G169" s="84">
        <f t="shared" si="171"/>
        <v>-7161.8465592947505</v>
      </c>
      <c r="H169" s="84">
        <f t="shared" si="171"/>
        <v>7452.2500000000018</v>
      </c>
      <c r="I169" s="84">
        <f t="shared" si="171"/>
        <v>5707.3599999999988</v>
      </c>
      <c r="J169" s="84">
        <f t="shared" si="171"/>
        <v>5185.4100000000008</v>
      </c>
      <c r="K169" s="84">
        <f t="shared" si="171"/>
        <v>1702.0600000000004</v>
      </c>
      <c r="L169" s="84">
        <f t="shared" si="171"/>
        <v>1761.8100000000013</v>
      </c>
      <c r="M169" s="84">
        <f t="shared" si="171"/>
        <v>3279.579999999999</v>
      </c>
      <c r="N169" s="84">
        <f t="shared" si="171"/>
        <v>333.8199999999988</v>
      </c>
      <c r="O169" s="84">
        <f t="shared" si="171"/>
        <v>-7741.8060000000014</v>
      </c>
      <c r="P169" s="84">
        <f t="shared" si="171"/>
        <v>-2176.869999999999</v>
      </c>
      <c r="Q169" s="84">
        <f t="shared" si="171"/>
        <v>6153.8000000000011</v>
      </c>
      <c r="R169" s="84">
        <f t="shared" si="171"/>
        <v>-534.40999999999804</v>
      </c>
      <c r="S169" s="84">
        <f t="shared" si="171"/>
        <v>13786.608687000002</v>
      </c>
      <c r="T169" s="84">
        <f t="shared" si="171"/>
        <v>5454.1818069999972</v>
      </c>
      <c r="U169" s="84">
        <f t="shared" si="171"/>
        <v>571.36286800000016</v>
      </c>
      <c r="V169" s="84">
        <f>V168+V167</f>
        <v>-13107.310000000001</v>
      </c>
      <c r="W169" s="45"/>
      <c r="X169" s="46"/>
      <c r="Y169" s="46"/>
      <c r="Z169" s="46"/>
      <c r="AA169" s="46"/>
      <c r="AB169" s="46"/>
      <c r="AC169" s="46"/>
      <c r="AD169" s="47"/>
      <c r="AE169" s="47"/>
      <c r="AF169" s="43">
        <f t="shared" si="155"/>
        <v>-67.175980298568476</v>
      </c>
      <c r="AG169" s="43">
        <f t="shared" si="155"/>
        <v>3.5104520404686701</v>
      </c>
      <c r="AH169" s="47">
        <f t="shared" si="155"/>
        <v>86.148336086183903</v>
      </c>
      <c r="AI169" s="47">
        <f t="shared" si="155"/>
        <v>-89.821257600058573</v>
      </c>
      <c r="AJ169" s="50">
        <f t="shared" si="155"/>
        <v>-2419.155832484581</v>
      </c>
      <c r="AK169" s="355">
        <f t="shared" si="155"/>
        <v>-71.881625553520735</v>
      </c>
      <c r="AL169" s="344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44"/>
      <c r="BC169" s="369"/>
      <c r="BD169" s="344"/>
      <c r="BE169" s="344"/>
      <c r="BF169" s="344"/>
    </row>
    <row r="170" spans="1:58" ht="11.85" customHeight="1" x14ac:dyDescent="0.45">
      <c r="A170" s="99" t="s">
        <v>12</v>
      </c>
      <c r="B170" s="40">
        <f t="shared" ref="B170:P170" si="172">+B110-B140</f>
        <v>-604.71538875835131</v>
      </c>
      <c r="C170" s="40">
        <f t="shared" si="172"/>
        <v>-355.30129981206346</v>
      </c>
      <c r="D170" s="40">
        <f t="shared" si="172"/>
        <v>-394.79036958378947</v>
      </c>
      <c r="E170" s="40">
        <f t="shared" si="172"/>
        <v>-438.13889459356233</v>
      </c>
      <c r="F170" s="40">
        <f t="shared" si="172"/>
        <v>-1008.3595813868533</v>
      </c>
      <c r="G170" s="40">
        <f t="shared" si="172"/>
        <v>214.35960190636433</v>
      </c>
      <c r="H170" s="40">
        <f t="shared" si="172"/>
        <v>1304.3200000000002</v>
      </c>
      <c r="I170" s="40">
        <f t="shared" si="172"/>
        <v>759.79</v>
      </c>
      <c r="J170" s="40">
        <f t="shared" si="172"/>
        <v>705.80000000000018</v>
      </c>
      <c r="K170" s="40">
        <f t="shared" si="172"/>
        <v>446.46000000000004</v>
      </c>
      <c r="L170" s="40">
        <f t="shared" si="172"/>
        <v>808.25</v>
      </c>
      <c r="M170" s="40">
        <f t="shared" si="172"/>
        <v>759.44999999999982</v>
      </c>
      <c r="N170" s="40">
        <f t="shared" si="172"/>
        <v>494.39999999999964</v>
      </c>
      <c r="O170" s="51">
        <f t="shared" si="172"/>
        <v>777.75799999999981</v>
      </c>
      <c r="P170" s="51">
        <f t="shared" si="172"/>
        <v>1491.42</v>
      </c>
      <c r="Q170" s="51">
        <f>+Q110-Q140</f>
        <v>2286.33</v>
      </c>
      <c r="R170" s="40">
        <f>+R110-R140</f>
        <v>559.51000000000022</v>
      </c>
      <c r="S170" s="40">
        <f>+S110-S140</f>
        <v>1979.5480420000004</v>
      </c>
      <c r="T170" s="40">
        <f>+T110-T140</f>
        <v>3067.01</v>
      </c>
      <c r="U170" s="40">
        <f>+U110-U140</f>
        <v>-21272.921032999999</v>
      </c>
      <c r="V170" s="40" t="s">
        <v>84</v>
      </c>
      <c r="W170" s="48"/>
      <c r="X170" s="42">
        <f t="shared" si="155"/>
        <v>-41.244872146945731</v>
      </c>
      <c r="Y170" s="42">
        <f t="shared" si="155"/>
        <v>11.114248608888788</v>
      </c>
      <c r="Z170" s="42">
        <f t="shared" si="155"/>
        <v>10.98013739683501</v>
      </c>
      <c r="AA170" s="42">
        <f t="shared" si="155"/>
        <v>130.14610066112797</v>
      </c>
      <c r="AB170" s="42">
        <f t="shared" si="155"/>
        <v>-121.25825011862767</v>
      </c>
      <c r="AC170" s="42">
        <f t="shared" si="155"/>
        <v>508.47285981140595</v>
      </c>
      <c r="AD170" s="43">
        <f t="shared" si="155"/>
        <v>-41.748190628066737</v>
      </c>
      <c r="AE170" s="43">
        <f t="shared" si="155"/>
        <v>-7.1059108437857565</v>
      </c>
      <c r="AF170" s="43">
        <f t="shared" si="155"/>
        <v>-36.744120147350536</v>
      </c>
      <c r="AG170" s="43">
        <f t="shared" si="155"/>
        <v>81.035255118039686</v>
      </c>
      <c r="AH170" s="43">
        <f t="shared" si="155"/>
        <v>-6.0377358490566246</v>
      </c>
      <c r="AI170" s="43">
        <f t="shared" si="155"/>
        <v>-34.900256764764002</v>
      </c>
      <c r="AJ170" s="43">
        <f t="shared" si="155"/>
        <v>57.313511326860912</v>
      </c>
      <c r="AK170" s="382">
        <f t="shared" si="155"/>
        <v>91.758876154279406</v>
      </c>
      <c r="AL170" s="94"/>
      <c r="AM170" s="3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3"/>
      <c r="AZ170" s="3"/>
      <c r="BA170" s="3"/>
      <c r="BB170" s="94"/>
      <c r="BC170" s="94"/>
      <c r="BD170" s="94"/>
      <c r="BE170" s="376"/>
      <c r="BF170" s="376"/>
    </row>
    <row r="171" spans="1:58" ht="11.85" customHeight="1" x14ac:dyDescent="0.45">
      <c r="A171" s="101" t="s">
        <v>26</v>
      </c>
      <c r="B171" s="44">
        <f t="shared" ref="B171:T171" si="173">+B166+B168+B170</f>
        <v>-2146.4657787969195</v>
      </c>
      <c r="C171" s="44">
        <f t="shared" si="173"/>
        <v>-1355.1729196576953</v>
      </c>
      <c r="D171" s="44">
        <f t="shared" si="173"/>
        <v>-2035.287667252856</v>
      </c>
      <c r="E171" s="44">
        <f t="shared" si="173"/>
        <v>-3362.4111621884203</v>
      </c>
      <c r="F171" s="44">
        <f t="shared" si="173"/>
        <v>-4006.5669402672884</v>
      </c>
      <c r="G171" s="44">
        <f t="shared" si="173"/>
        <v>-400.13256151137102</v>
      </c>
      <c r="H171" s="44">
        <f t="shared" si="173"/>
        <v>3276.35</v>
      </c>
      <c r="I171" s="44">
        <f t="shared" si="173"/>
        <v>2637.7999999999993</v>
      </c>
      <c r="J171" s="44">
        <f t="shared" si="173"/>
        <v>2026.7400000000007</v>
      </c>
      <c r="K171" s="44">
        <f t="shared" si="173"/>
        <v>966.90999999999894</v>
      </c>
      <c r="L171" s="44">
        <f t="shared" si="173"/>
        <v>864.73000000000047</v>
      </c>
      <c r="M171" s="44">
        <f t="shared" si="173"/>
        <v>972.94999999999982</v>
      </c>
      <c r="N171" s="44">
        <f t="shared" si="173"/>
        <v>369.44999999999891</v>
      </c>
      <c r="O171" s="44">
        <f t="shared" si="173"/>
        <v>749.39799999999923</v>
      </c>
      <c r="P171" s="44">
        <f t="shared" si="173"/>
        <v>1556.1600000000017</v>
      </c>
      <c r="Q171" s="44">
        <f t="shared" si="173"/>
        <v>3564.33</v>
      </c>
      <c r="R171" s="44">
        <f t="shared" si="173"/>
        <v>-548.19000000000051</v>
      </c>
      <c r="S171" s="44">
        <f t="shared" si="173"/>
        <v>4834.4949420000012</v>
      </c>
      <c r="T171" s="44">
        <f t="shared" si="173"/>
        <v>2769.029999999997</v>
      </c>
      <c r="U171" s="44">
        <f>+U166+U168+U170</f>
        <v>-21081.456784999998</v>
      </c>
      <c r="V171" s="44" t="s">
        <v>84</v>
      </c>
      <c r="W171" s="45"/>
      <c r="X171" s="46">
        <f t="shared" si="155"/>
        <v>-36.864918460649243</v>
      </c>
      <c r="Y171" s="46">
        <f t="shared" si="155"/>
        <v>50.186565694284369</v>
      </c>
      <c r="Z171" s="46">
        <f t="shared" si="155"/>
        <v>65.205696289943077</v>
      </c>
      <c r="AA171" s="46">
        <f t="shared" si="155"/>
        <v>19.157555308007602</v>
      </c>
      <c r="AB171" s="46">
        <f t="shared" si="155"/>
        <v>-90.013081835975086</v>
      </c>
      <c r="AC171" s="46">
        <f t="shared" si="155"/>
        <v>-918.81614123695647</v>
      </c>
      <c r="AD171" s="47">
        <f t="shared" si="155"/>
        <v>-19.489676011415156</v>
      </c>
      <c r="AE171" s="47">
        <f t="shared" si="155"/>
        <v>-23.165516718477473</v>
      </c>
      <c r="AF171" s="47">
        <f t="shared" si="155"/>
        <v>-52.29235126360566</v>
      </c>
      <c r="AG171" s="47">
        <f t="shared" si="155"/>
        <v>-10.567684686268485</v>
      </c>
      <c r="AH171" s="47">
        <f t="shared" si="155"/>
        <v>12.514889040509679</v>
      </c>
      <c r="AI171" s="47">
        <f t="shared" si="155"/>
        <v>-62.027853435428447</v>
      </c>
      <c r="AJ171" s="47">
        <f t="shared" si="155"/>
        <v>102.84152118013301</v>
      </c>
      <c r="AK171" s="355">
        <f t="shared" si="155"/>
        <v>107.65467748779729</v>
      </c>
      <c r="AL171" s="344"/>
      <c r="AM171" s="3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3"/>
      <c r="AZ171" s="3"/>
      <c r="BA171" s="3"/>
      <c r="BB171" s="344"/>
      <c r="BC171" s="368"/>
      <c r="BD171" s="344"/>
      <c r="BE171" s="344"/>
      <c r="BF171" s="343"/>
    </row>
    <row r="172" spans="1:58" ht="11.85" hidden="1" customHeight="1" x14ac:dyDescent="0.45">
      <c r="A172" s="112" t="s">
        <v>48</v>
      </c>
      <c r="B172" s="44">
        <f t="shared" ref="B172:V172" si="174">+B165+B166+B168+B170</f>
        <v>-6067.3072676559896</v>
      </c>
      <c r="C172" s="44">
        <f t="shared" si="174"/>
        <v>-6845.4805676857031</v>
      </c>
      <c r="D172" s="44">
        <f t="shared" si="174"/>
        <v>-6719.9368751394459</v>
      </c>
      <c r="E172" s="44">
        <f t="shared" si="174"/>
        <v>-10224.194741919859</v>
      </c>
      <c r="F172" s="44">
        <f t="shared" si="174"/>
        <v>-13287.254187888524</v>
      </c>
      <c r="G172" s="44">
        <f t="shared" si="174"/>
        <v>-6947.4869573883861</v>
      </c>
      <c r="H172" s="44">
        <f t="shared" si="174"/>
        <v>8756.5700000000015</v>
      </c>
      <c r="I172" s="44">
        <f t="shared" si="174"/>
        <v>6467.1499999999987</v>
      </c>
      <c r="J172" s="44">
        <f t="shared" si="174"/>
        <v>5891.2100000000009</v>
      </c>
      <c r="K172" s="44">
        <f t="shared" si="174"/>
        <v>2148.5200000000004</v>
      </c>
      <c r="L172" s="44">
        <f t="shared" si="174"/>
        <v>2570.0600000000013</v>
      </c>
      <c r="M172" s="44">
        <f t="shared" si="174"/>
        <v>4039.0299999999988</v>
      </c>
      <c r="N172" s="44">
        <f t="shared" si="174"/>
        <v>828.21999999999844</v>
      </c>
      <c r="O172" s="44">
        <f t="shared" si="174"/>
        <v>-6964.0480000000016</v>
      </c>
      <c r="P172" s="44">
        <f t="shared" si="174"/>
        <v>-685.44999999999891</v>
      </c>
      <c r="Q172" s="44">
        <f t="shared" si="174"/>
        <v>8440.130000000001</v>
      </c>
      <c r="R172" s="44">
        <f t="shared" si="174"/>
        <v>25.100000000002183</v>
      </c>
      <c r="S172" s="44">
        <f t="shared" si="174"/>
        <v>15766.156729000002</v>
      </c>
      <c r="T172" s="44">
        <f t="shared" si="174"/>
        <v>8521.1918069999974</v>
      </c>
      <c r="U172" s="44">
        <f t="shared" si="174"/>
        <v>-20701.558164999999</v>
      </c>
      <c r="V172" s="44" t="e">
        <f t="shared" si="174"/>
        <v>#VALUE!</v>
      </c>
      <c r="W172" s="45"/>
      <c r="X172" s="46">
        <f t="shared" si="155"/>
        <v>12.825678108937266</v>
      </c>
      <c r="Y172" s="46">
        <f t="shared" si="155"/>
        <v>-1.8339646326496095</v>
      </c>
      <c r="Z172" s="46">
        <f t="shared" si="155"/>
        <v>52.147184294907476</v>
      </c>
      <c r="AA172" s="46">
        <f t="shared" si="155"/>
        <v>29.958930979766297</v>
      </c>
      <c r="AB172" s="46">
        <f t="shared" si="155"/>
        <v>-47.713147809567033</v>
      </c>
      <c r="AC172" s="46">
        <f t="shared" si="155"/>
        <v>-226.03938738866898</v>
      </c>
      <c r="AD172" s="47">
        <f t="shared" si="155"/>
        <v>-26.145168713320423</v>
      </c>
      <c r="AE172" s="47">
        <f t="shared" si="155"/>
        <v>-8.9056230333299453</v>
      </c>
      <c r="AF172" s="47">
        <f t="shared" si="155"/>
        <v>-63.530072769431065</v>
      </c>
      <c r="AG172" s="47">
        <f t="shared" si="155"/>
        <v>19.620017500418928</v>
      </c>
      <c r="AH172" s="47">
        <f t="shared" si="155"/>
        <v>57.157031353353482</v>
      </c>
      <c r="AI172" s="47">
        <f t="shared" si="155"/>
        <v>-79.494581619844396</v>
      </c>
      <c r="AJ172" s="47">
        <f t="shared" si="155"/>
        <v>-940.84518606167615</v>
      </c>
      <c r="AK172" s="355">
        <f t="shared" si="155"/>
        <v>-90.157305061653815</v>
      </c>
      <c r="AL172" s="370"/>
      <c r="AM172" s="3"/>
      <c r="AN172" s="94"/>
      <c r="AO172" s="94"/>
      <c r="AP172" s="94"/>
      <c r="AQ172" s="94"/>
      <c r="AR172" s="94"/>
      <c r="AS172" s="94"/>
      <c r="AT172" s="94"/>
      <c r="AU172" s="94"/>
      <c r="AV172" s="94"/>
      <c r="AW172" s="94"/>
      <c r="AX172" s="94"/>
      <c r="AY172" s="94"/>
      <c r="AZ172" s="94"/>
      <c r="BA172" s="3"/>
      <c r="BB172" s="344"/>
      <c r="BC172" s="369"/>
      <c r="BD172" s="344"/>
      <c r="BE172" s="344"/>
      <c r="BF172" s="344"/>
    </row>
    <row r="173" spans="1:58" ht="11.85" customHeight="1" x14ac:dyDescent="0.45">
      <c r="A173" s="99" t="s">
        <v>13</v>
      </c>
      <c r="B173" s="40">
        <f t="shared" ref="B173:U173" si="175">+B113-B143</f>
        <v>-646.58766633463438</v>
      </c>
      <c r="C173" s="40">
        <f t="shared" si="175"/>
        <v>-318.84069767588289</v>
      </c>
      <c r="D173" s="40">
        <f t="shared" si="175"/>
        <v>-618.36104627766645</v>
      </c>
      <c r="E173" s="40">
        <f t="shared" si="175"/>
        <v>-1245.9208060732199</v>
      </c>
      <c r="F173" s="40">
        <f t="shared" si="175"/>
        <v>-1298.2115672829777</v>
      </c>
      <c r="G173" s="40">
        <f t="shared" si="175"/>
        <v>563.01660510592137</v>
      </c>
      <c r="H173" s="40">
        <f t="shared" si="175"/>
        <v>1014.5499999999997</v>
      </c>
      <c r="I173" s="40">
        <f t="shared" si="175"/>
        <v>1045.83</v>
      </c>
      <c r="J173" s="40">
        <f t="shared" si="175"/>
        <v>317.02000000000044</v>
      </c>
      <c r="K173" s="40">
        <f t="shared" si="175"/>
        <v>374.83999999999924</v>
      </c>
      <c r="L173" s="40">
        <f t="shared" si="175"/>
        <v>515.77000000000044</v>
      </c>
      <c r="M173" s="40">
        <f t="shared" si="175"/>
        <v>431.5</v>
      </c>
      <c r="N173" s="40">
        <f t="shared" si="175"/>
        <v>617.56999999999971</v>
      </c>
      <c r="O173" s="40">
        <f t="shared" si="175"/>
        <v>-185.61000000000058</v>
      </c>
      <c r="P173" s="40">
        <f t="shared" si="175"/>
        <v>632.10000000000036</v>
      </c>
      <c r="Q173" s="40">
        <f t="shared" si="175"/>
        <v>1813.75</v>
      </c>
      <c r="R173" s="40">
        <f t="shared" si="175"/>
        <v>-558.47999999999956</v>
      </c>
      <c r="S173" s="40">
        <f t="shared" si="175"/>
        <v>1761.6494950000015</v>
      </c>
      <c r="T173" s="40">
        <f t="shared" si="175"/>
        <v>2153.1299999999992</v>
      </c>
      <c r="U173" s="40">
        <f t="shared" si="175"/>
        <v>-18085.28</v>
      </c>
      <c r="V173" s="40" t="s">
        <v>84</v>
      </c>
      <c r="W173" s="41"/>
      <c r="X173" s="42">
        <f t="shared" si="155"/>
        <v>-50.688713336689226</v>
      </c>
      <c r="Y173" s="42">
        <f t="shared" si="155"/>
        <v>93.940438214151882</v>
      </c>
      <c r="Z173" s="42">
        <f t="shared" si="155"/>
        <v>101.48759589130982</v>
      </c>
      <c r="AA173" s="42">
        <f t="shared" si="155"/>
        <v>4.1969570581747551</v>
      </c>
      <c r="AB173" s="42">
        <f t="shared" si="155"/>
        <v>-143.3686326092639</v>
      </c>
      <c r="AC173" s="42">
        <f t="shared" si="155"/>
        <v>80.198948094813389</v>
      </c>
      <c r="AD173" s="43">
        <f t="shared" si="155"/>
        <v>3.0831403085111786</v>
      </c>
      <c r="AE173" s="43">
        <f t="shared" si="155"/>
        <v>-69.68723406289736</v>
      </c>
      <c r="AF173" s="43">
        <f t="shared" si="155"/>
        <v>18.238596933946983</v>
      </c>
      <c r="AG173" s="43">
        <f t="shared" si="155"/>
        <v>37.597374879949186</v>
      </c>
      <c r="AH173" s="43">
        <f t="shared" si="155"/>
        <v>-16.338678092948477</v>
      </c>
      <c r="AI173" s="43">
        <f t="shared" si="155"/>
        <v>43.121668597914173</v>
      </c>
      <c r="AJ173" s="88">
        <f t="shared" si="155"/>
        <v>-130.05489256278651</v>
      </c>
      <c r="AK173" s="382">
        <f t="shared" si="155"/>
        <v>-440.5527719411661</v>
      </c>
      <c r="AL173" s="94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94"/>
      <c r="BC173" s="365"/>
      <c r="BD173" s="94"/>
      <c r="BE173" s="94"/>
      <c r="BF173" s="94"/>
    </row>
    <row r="174" spans="1:58" ht="11.85" hidden="1" customHeight="1" x14ac:dyDescent="0.45">
      <c r="A174" s="112" t="s">
        <v>39</v>
      </c>
      <c r="B174" s="84">
        <f t="shared" ref="B174:U174" si="176">+B165+B171+B173</f>
        <v>-6713.8949339906239</v>
      </c>
      <c r="C174" s="84">
        <f t="shared" si="176"/>
        <v>-7164.3212653615865</v>
      </c>
      <c r="D174" s="84">
        <f t="shared" si="176"/>
        <v>-7338.2979214171137</v>
      </c>
      <c r="E174" s="84">
        <f t="shared" si="176"/>
        <v>-11470.115547993077</v>
      </c>
      <c r="F174" s="84">
        <f t="shared" si="176"/>
        <v>-14585.465755171503</v>
      </c>
      <c r="G174" s="84">
        <f t="shared" si="176"/>
        <v>-6384.4703522824648</v>
      </c>
      <c r="H174" s="84">
        <f t="shared" si="176"/>
        <v>9771.1200000000008</v>
      </c>
      <c r="I174" s="84">
        <f t="shared" si="176"/>
        <v>7512.9799999999987</v>
      </c>
      <c r="J174" s="84">
        <f t="shared" si="176"/>
        <v>6208.2300000000014</v>
      </c>
      <c r="K174" s="84">
        <f t="shared" si="176"/>
        <v>2523.3599999999997</v>
      </c>
      <c r="L174" s="84">
        <f t="shared" si="176"/>
        <v>3085.8300000000017</v>
      </c>
      <c r="M174" s="84">
        <f t="shared" si="176"/>
        <v>4470.5299999999988</v>
      </c>
      <c r="N174" s="84">
        <f t="shared" si="176"/>
        <v>1445.7899999999981</v>
      </c>
      <c r="O174" s="84">
        <f t="shared" si="176"/>
        <v>-7149.6580000000022</v>
      </c>
      <c r="P174" s="84">
        <f t="shared" si="176"/>
        <v>-53.349999999998545</v>
      </c>
      <c r="Q174" s="84">
        <f t="shared" si="176"/>
        <v>10253.880000000001</v>
      </c>
      <c r="R174" s="84">
        <f t="shared" si="176"/>
        <v>-533.37999999999738</v>
      </c>
      <c r="S174" s="84">
        <f t="shared" si="176"/>
        <v>17527.806224000004</v>
      </c>
      <c r="T174" s="84">
        <f t="shared" si="176"/>
        <v>10674.321806999997</v>
      </c>
      <c r="U174" s="84">
        <f t="shared" si="176"/>
        <v>-38786.838164999994</v>
      </c>
      <c r="V174" s="325" t="s">
        <v>84</v>
      </c>
      <c r="W174" s="45"/>
      <c r="X174" s="46">
        <f t="shared" si="155"/>
        <v>6.7088677406996089</v>
      </c>
      <c r="Y174" s="46">
        <f t="shared" ref="Y174:AK180" si="177">((D174/C174)-1)*100</f>
        <v>2.4283759704729846</v>
      </c>
      <c r="Z174" s="46">
        <f t="shared" si="177"/>
        <v>56.304849855129071</v>
      </c>
      <c r="AA174" s="46">
        <f t="shared" si="177"/>
        <v>27.16058259520775</v>
      </c>
      <c r="AB174" s="46">
        <f t="shared" si="177"/>
        <v>-56.227175330216994</v>
      </c>
      <c r="AC174" s="46">
        <f t="shared" si="177"/>
        <v>-253.04511511290517</v>
      </c>
      <c r="AD174" s="47">
        <f t="shared" si="177"/>
        <v>-23.110349683557274</v>
      </c>
      <c r="AE174" s="47">
        <f t="shared" si="177"/>
        <v>-17.366610852151844</v>
      </c>
      <c r="AF174" s="47">
        <f t="shared" si="177"/>
        <v>-59.354598653722569</v>
      </c>
      <c r="AG174" s="47">
        <f t="shared" si="177"/>
        <v>22.290517405364362</v>
      </c>
      <c r="AH174" s="47">
        <f t="shared" si="177"/>
        <v>44.872854305000473</v>
      </c>
      <c r="AI174" s="47">
        <f t="shared" si="177"/>
        <v>-67.659539249261314</v>
      </c>
      <c r="AJ174" s="47">
        <f t="shared" si="177"/>
        <v>-594.51566271726961</v>
      </c>
      <c r="AK174" s="355">
        <f t="shared" si="177"/>
        <v>-99.253810461982965</v>
      </c>
      <c r="AL174" s="377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44"/>
      <c r="BC174" s="369"/>
      <c r="BD174" s="344"/>
      <c r="BE174" s="344"/>
      <c r="BF174" s="343"/>
    </row>
    <row r="175" spans="1:58" ht="11.85" customHeight="1" x14ac:dyDescent="0.45">
      <c r="A175" s="99" t="s">
        <v>14</v>
      </c>
      <c r="B175" s="40">
        <f t="shared" ref="B175:P175" si="178">+B115-B145</f>
        <v>-860.22110062601359</v>
      </c>
      <c r="C175" s="40">
        <f t="shared" si="178"/>
        <v>-1056.6543943015117</v>
      </c>
      <c r="D175" s="40">
        <f t="shared" si="178"/>
        <v>-695.26747046694436</v>
      </c>
      <c r="E175" s="40">
        <f t="shared" si="178"/>
        <v>-1291.076075134335</v>
      </c>
      <c r="F175" s="40">
        <f t="shared" si="178"/>
        <v>-923.40335748195957</v>
      </c>
      <c r="G175" s="40">
        <f t="shared" si="178"/>
        <v>888.0001661870615</v>
      </c>
      <c r="H175" s="40">
        <f t="shared" si="178"/>
        <v>1159.6500000000001</v>
      </c>
      <c r="I175" s="40">
        <f t="shared" si="178"/>
        <v>567.5600000000004</v>
      </c>
      <c r="J175" s="40">
        <f t="shared" si="178"/>
        <v>514.98999999999978</v>
      </c>
      <c r="K175" s="40">
        <f t="shared" si="178"/>
        <v>370.48999999999978</v>
      </c>
      <c r="L175" s="40">
        <f t="shared" si="178"/>
        <v>358.02000000000044</v>
      </c>
      <c r="M175" s="40">
        <f t="shared" si="178"/>
        <v>614.86999999999989</v>
      </c>
      <c r="N175" s="40">
        <f t="shared" si="178"/>
        <v>61.229999999999563</v>
      </c>
      <c r="O175" s="40">
        <f t="shared" si="178"/>
        <v>47.239999999999782</v>
      </c>
      <c r="P175" s="40">
        <f t="shared" si="178"/>
        <v>919.44000000000051</v>
      </c>
      <c r="Q175" s="40">
        <f>+Q115-Q145</f>
        <v>2111.0399999999991</v>
      </c>
      <c r="R175" s="40">
        <f>+R115-R145</f>
        <v>-1264.5100000000002</v>
      </c>
      <c r="S175" s="40">
        <f>+S115-S145</f>
        <v>998.30122200000005</v>
      </c>
      <c r="T175" s="40">
        <f>+T115-T145</f>
        <v>408.54000000000087</v>
      </c>
      <c r="U175" s="40">
        <f>+U115-U145</f>
        <v>-16871.54</v>
      </c>
      <c r="V175" s="40" t="s">
        <v>84</v>
      </c>
      <c r="W175" s="41"/>
      <c r="X175" s="42">
        <f t="shared" ref="X175:X180" si="179">((C175/B175)-1)*100</f>
        <v>22.835209870177174</v>
      </c>
      <c r="Y175" s="42">
        <f t="shared" si="177"/>
        <v>-34.201052471225246</v>
      </c>
      <c r="Z175" s="42">
        <f t="shared" si="177"/>
        <v>85.694877148105803</v>
      </c>
      <c r="AA175" s="42">
        <f t="shared" si="177"/>
        <v>-28.4780056523098</v>
      </c>
      <c r="AB175" s="42">
        <f t="shared" si="177"/>
        <v>-196.16601011810923</v>
      </c>
      <c r="AC175" s="42">
        <f t="shared" si="177"/>
        <v>30.591191776389181</v>
      </c>
      <c r="AD175" s="43">
        <f t="shared" si="177"/>
        <v>-51.057646703746798</v>
      </c>
      <c r="AE175" s="43">
        <f t="shared" si="177"/>
        <v>-9.26245683275787</v>
      </c>
      <c r="AF175" s="43">
        <f t="shared" si="177"/>
        <v>-28.058797258199199</v>
      </c>
      <c r="AG175" s="43">
        <f t="shared" si="177"/>
        <v>-3.3658128424517098</v>
      </c>
      <c r="AH175" s="43">
        <f t="shared" si="177"/>
        <v>71.741802133958757</v>
      </c>
      <c r="AI175" s="43">
        <f t="shared" si="177"/>
        <v>-90.041797453120239</v>
      </c>
      <c r="AJ175" s="88">
        <f t="shared" si="177"/>
        <v>-22.84827698840418</v>
      </c>
      <c r="AK175" s="383">
        <f t="shared" si="177"/>
        <v>1846.316680779011</v>
      </c>
      <c r="AL175" s="94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94"/>
      <c r="BC175" s="365"/>
      <c r="BD175" s="94"/>
      <c r="BE175" s="376"/>
      <c r="BF175" s="376"/>
    </row>
    <row r="176" spans="1:58" ht="11.85" hidden="1" customHeight="1" x14ac:dyDescent="0.45">
      <c r="A176" s="112" t="s">
        <v>43</v>
      </c>
      <c r="B176" s="84">
        <f t="shared" ref="B176:U176" si="180">+B165+B171+B173+B175</f>
        <v>-7574.116034616638</v>
      </c>
      <c r="C176" s="84">
        <f t="shared" si="180"/>
        <v>-8220.9756596630978</v>
      </c>
      <c r="D176" s="84">
        <f t="shared" si="180"/>
        <v>-8033.565391884058</v>
      </c>
      <c r="E176" s="84">
        <f t="shared" si="180"/>
        <v>-12761.191623127412</v>
      </c>
      <c r="F176" s="84">
        <f t="shared" si="180"/>
        <v>-15508.869112653461</v>
      </c>
      <c r="G176" s="84">
        <f t="shared" si="180"/>
        <v>-5496.4701860954028</v>
      </c>
      <c r="H176" s="84">
        <f t="shared" si="180"/>
        <v>10930.77</v>
      </c>
      <c r="I176" s="84">
        <f t="shared" si="180"/>
        <v>8080.5399999999991</v>
      </c>
      <c r="J176" s="84">
        <f t="shared" si="180"/>
        <v>6723.2200000000012</v>
      </c>
      <c r="K176" s="84">
        <f t="shared" si="180"/>
        <v>2893.8499999999995</v>
      </c>
      <c r="L176" s="84">
        <f t="shared" si="180"/>
        <v>3443.8500000000022</v>
      </c>
      <c r="M176" s="84">
        <f t="shared" si="180"/>
        <v>5085.3999999999987</v>
      </c>
      <c r="N176" s="84">
        <f t="shared" si="180"/>
        <v>1507.0199999999977</v>
      </c>
      <c r="O176" s="84">
        <f t="shared" si="180"/>
        <v>-7102.4180000000024</v>
      </c>
      <c r="P176" s="84">
        <f t="shared" si="180"/>
        <v>866.09000000000196</v>
      </c>
      <c r="Q176" s="84">
        <f t="shared" si="180"/>
        <v>12364.92</v>
      </c>
      <c r="R176" s="84">
        <f t="shared" si="180"/>
        <v>-1797.8899999999976</v>
      </c>
      <c r="S176" s="84">
        <f t="shared" si="180"/>
        <v>18526.107446000002</v>
      </c>
      <c r="T176" s="84">
        <f t="shared" si="180"/>
        <v>11082.861806999997</v>
      </c>
      <c r="U176" s="84">
        <f t="shared" si="180"/>
        <v>-55658.378164999995</v>
      </c>
      <c r="V176" s="325" t="s">
        <v>84</v>
      </c>
      <c r="W176" s="45"/>
      <c r="X176" s="46">
        <f t="shared" si="179"/>
        <v>8.5403976132668369</v>
      </c>
      <c r="Y176" s="46">
        <f t="shared" si="177"/>
        <v>-2.2796596844165795</v>
      </c>
      <c r="Z176" s="46">
        <f t="shared" si="177"/>
        <v>58.848419109396403</v>
      </c>
      <c r="AA176" s="46">
        <f t="shared" si="177"/>
        <v>21.531511873439534</v>
      </c>
      <c r="AB176" s="46">
        <f t="shared" si="177"/>
        <v>-64.559181290588668</v>
      </c>
      <c r="AC176" s="46">
        <f t="shared" si="177"/>
        <v>-298.86890367661636</v>
      </c>
      <c r="AD176" s="47">
        <f t="shared" si="177"/>
        <v>-26.075290212857837</v>
      </c>
      <c r="AE176" s="47">
        <f t="shared" si="177"/>
        <v>-16.797392253487985</v>
      </c>
      <c r="AF176" s="47">
        <f t="shared" si="177"/>
        <v>-56.957380540871803</v>
      </c>
      <c r="AG176" s="47">
        <f t="shared" si="177"/>
        <v>19.005822692952389</v>
      </c>
      <c r="AH176" s="47">
        <f t="shared" si="177"/>
        <v>47.66612947718383</v>
      </c>
      <c r="AI176" s="47">
        <f t="shared" si="177"/>
        <v>-70.36575293978845</v>
      </c>
      <c r="AJ176" s="47">
        <f t="shared" si="177"/>
        <v>-571.28890127536545</v>
      </c>
      <c r="AK176" s="355">
        <f t="shared" si="177"/>
        <v>-112.19429777295566</v>
      </c>
      <c r="AL176" s="370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44"/>
      <c r="BC176" s="369"/>
      <c r="BD176" s="344"/>
      <c r="BE176" s="344"/>
      <c r="BF176" s="343"/>
    </row>
    <row r="177" spans="1:58" ht="11.85" customHeight="1" x14ac:dyDescent="0.45">
      <c r="A177" s="99" t="s">
        <v>15</v>
      </c>
      <c r="B177" s="40">
        <f t="shared" ref="B177:U177" si="181">+B117-B147</f>
        <v>-432.55895968303366</v>
      </c>
      <c r="C177" s="40">
        <f t="shared" si="181"/>
        <v>-610.29003651976655</v>
      </c>
      <c r="D177" s="40">
        <f t="shared" si="181"/>
        <v>-882.87304117366784</v>
      </c>
      <c r="E177" s="40">
        <f t="shared" si="181"/>
        <v>-1231.4529167656501</v>
      </c>
      <c r="F177" s="40">
        <f t="shared" si="181"/>
        <v>-797.38670678078597</v>
      </c>
      <c r="G177" s="40">
        <f t="shared" si="181"/>
        <v>649.96482510883834</v>
      </c>
      <c r="H177" s="40">
        <f t="shared" si="181"/>
        <v>1124.8400000000001</v>
      </c>
      <c r="I177" s="40">
        <f t="shared" si="181"/>
        <v>468.25</v>
      </c>
      <c r="J177" s="40">
        <f t="shared" si="181"/>
        <v>720.64000000000033</v>
      </c>
      <c r="K177" s="40">
        <f t="shared" si="181"/>
        <v>636.61000000000058</v>
      </c>
      <c r="L177" s="40">
        <f t="shared" si="181"/>
        <v>472.13999999999942</v>
      </c>
      <c r="M177" s="40">
        <f t="shared" si="181"/>
        <v>-79.389999999999418</v>
      </c>
      <c r="N177" s="40">
        <f t="shared" si="181"/>
        <v>958.85999999999876</v>
      </c>
      <c r="O177" s="40">
        <f t="shared" si="181"/>
        <v>-150.0059999999994</v>
      </c>
      <c r="P177" s="40">
        <f t="shared" si="181"/>
        <v>82</v>
      </c>
      <c r="Q177" s="40">
        <f t="shared" si="181"/>
        <v>1541.1499999999996</v>
      </c>
      <c r="R177" s="40">
        <f t="shared" si="181"/>
        <v>349.80999999999949</v>
      </c>
      <c r="S177" s="40">
        <f t="shared" si="181"/>
        <v>196.68518700000095</v>
      </c>
      <c r="T177" s="40">
        <f t="shared" si="181"/>
        <v>1296.7100000000009</v>
      </c>
      <c r="U177" s="40">
        <f t="shared" si="181"/>
        <v>-19553.54</v>
      </c>
      <c r="V177" s="40" t="s">
        <v>84</v>
      </c>
      <c r="W177" s="41"/>
      <c r="X177" s="42">
        <f t="shared" si="179"/>
        <v>41.088289320597802</v>
      </c>
      <c r="Y177" s="42">
        <f t="shared" si="177"/>
        <v>44.664501850354668</v>
      </c>
      <c r="Z177" s="42">
        <f t="shared" si="177"/>
        <v>39.482446437439009</v>
      </c>
      <c r="AA177" s="42">
        <f t="shared" si="177"/>
        <v>-35.248299311752618</v>
      </c>
      <c r="AB177" s="42">
        <f t="shared" si="177"/>
        <v>-181.51187116385222</v>
      </c>
      <c r="AC177" s="42">
        <f t="shared" si="177"/>
        <v>73.061672962324181</v>
      </c>
      <c r="AD177" s="43">
        <f t="shared" si="177"/>
        <v>-58.37185733082039</v>
      </c>
      <c r="AE177" s="43">
        <f t="shared" si="177"/>
        <v>53.900694073678658</v>
      </c>
      <c r="AF177" s="43">
        <f>((K177/J177)-1)*100</f>
        <v>-11.660468472468876</v>
      </c>
      <c r="AG177" s="43">
        <f t="shared" si="177"/>
        <v>-25.835283768712557</v>
      </c>
      <c r="AH177" s="43">
        <f t="shared" si="177"/>
        <v>-116.81492777565965</v>
      </c>
      <c r="AI177" s="49">
        <f t="shared" si="177"/>
        <v>-1307.7843557123138</v>
      </c>
      <c r="AJ177" s="43">
        <f t="shared" si="177"/>
        <v>-115.64420249045737</v>
      </c>
      <c r="AK177" s="382">
        <f t="shared" si="177"/>
        <v>-154.66448008746337</v>
      </c>
      <c r="AL177" s="94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94"/>
      <c r="BC177" s="364"/>
      <c r="BD177" s="94"/>
      <c r="BE177" s="94"/>
      <c r="BF177" s="94"/>
    </row>
    <row r="178" spans="1:58" ht="11.85" customHeight="1" x14ac:dyDescent="0.45">
      <c r="A178" s="101" t="s">
        <v>33</v>
      </c>
      <c r="B178" s="44">
        <f t="shared" ref="B178:T178" si="182">+B173+B175+B177</f>
        <v>-1939.3677266436816</v>
      </c>
      <c r="C178" s="44">
        <f t="shared" si="182"/>
        <v>-1985.7851284971612</v>
      </c>
      <c r="D178" s="44">
        <f t="shared" si="182"/>
        <v>-2196.5015579182786</v>
      </c>
      <c r="E178" s="44">
        <f t="shared" si="182"/>
        <v>-3768.449797973205</v>
      </c>
      <c r="F178" s="44">
        <f t="shared" si="182"/>
        <v>-3019.0016315457233</v>
      </c>
      <c r="G178" s="44">
        <f t="shared" si="182"/>
        <v>2100.9815964018212</v>
      </c>
      <c r="H178" s="44">
        <f t="shared" si="182"/>
        <v>3299.04</v>
      </c>
      <c r="I178" s="44">
        <f t="shared" si="182"/>
        <v>2081.6400000000003</v>
      </c>
      <c r="J178" s="44">
        <f t="shared" si="182"/>
        <v>1552.6500000000005</v>
      </c>
      <c r="K178" s="44">
        <f t="shared" si="182"/>
        <v>1381.9399999999996</v>
      </c>
      <c r="L178" s="44">
        <f t="shared" si="182"/>
        <v>1345.9300000000003</v>
      </c>
      <c r="M178" s="44">
        <f t="shared" si="182"/>
        <v>966.98000000000047</v>
      </c>
      <c r="N178" s="44">
        <f t="shared" si="182"/>
        <v>1637.659999999998</v>
      </c>
      <c r="O178" s="44">
        <f t="shared" si="182"/>
        <v>-288.3760000000002</v>
      </c>
      <c r="P178" s="44">
        <f t="shared" si="182"/>
        <v>1633.5400000000009</v>
      </c>
      <c r="Q178" s="44">
        <f t="shared" si="182"/>
        <v>5465.9399999999987</v>
      </c>
      <c r="R178" s="44">
        <f t="shared" si="182"/>
        <v>-1473.1800000000003</v>
      </c>
      <c r="S178" s="44">
        <f t="shared" si="182"/>
        <v>2956.6359040000025</v>
      </c>
      <c r="T178" s="44">
        <f t="shared" si="182"/>
        <v>3858.380000000001</v>
      </c>
      <c r="U178" s="44">
        <f>+U173+U175+U177</f>
        <v>-54510.36</v>
      </c>
      <c r="V178" s="44" t="s">
        <v>109</v>
      </c>
      <c r="W178" s="45"/>
      <c r="X178" s="46">
        <f t="shared" si="179"/>
        <v>2.3934296325437199</v>
      </c>
      <c r="Y178" s="46">
        <f t="shared" si="177"/>
        <v>10.611240178870073</v>
      </c>
      <c r="Z178" s="46">
        <f t="shared" si="177"/>
        <v>71.565997045990315</v>
      </c>
      <c r="AA178" s="46">
        <f t="shared" si="177"/>
        <v>-19.887439308082577</v>
      </c>
      <c r="AB178" s="46">
        <f t="shared" si="177"/>
        <v>-169.59193312280928</v>
      </c>
      <c r="AC178" s="46">
        <f t="shared" si="177"/>
        <v>57.023745741038148</v>
      </c>
      <c r="AD178" s="47">
        <f t="shared" si="177"/>
        <v>-36.901644114651525</v>
      </c>
      <c r="AE178" s="47">
        <f t="shared" si="177"/>
        <v>-25.412175015852867</v>
      </c>
      <c r="AF178" s="47">
        <f>((K178/J178)-1)*100</f>
        <v>-10.994750909735028</v>
      </c>
      <c r="AG178" s="47">
        <f t="shared" si="177"/>
        <v>-2.6057571240429622</v>
      </c>
      <c r="AH178" s="47">
        <f t="shared" si="177"/>
        <v>-28.155253244968147</v>
      </c>
      <c r="AI178" s="47">
        <f t="shared" si="177"/>
        <v>69.358208029121315</v>
      </c>
      <c r="AJ178" s="47">
        <f t="shared" si="177"/>
        <v>-117.60902751486881</v>
      </c>
      <c r="AK178" s="384">
        <f t="shared" si="177"/>
        <v>-666.46184148472821</v>
      </c>
      <c r="AL178" s="344"/>
      <c r="AM178" s="3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3"/>
      <c r="AZ178" s="3"/>
      <c r="BA178" s="3"/>
      <c r="BB178" s="344"/>
      <c r="BC178" s="368"/>
      <c r="BD178" s="344"/>
      <c r="BE178" s="344"/>
      <c r="BF178" s="343"/>
    </row>
    <row r="179" spans="1:58" ht="11.85" customHeight="1" x14ac:dyDescent="0.45">
      <c r="A179" s="101" t="s">
        <v>35</v>
      </c>
      <c r="B179" s="44">
        <f t="shared" ref="B179:T179" si="183">+B178+B171</f>
        <v>-4085.8335054406011</v>
      </c>
      <c r="C179" s="44">
        <f t="shared" si="183"/>
        <v>-3340.9580481548564</v>
      </c>
      <c r="D179" s="44">
        <f t="shared" si="183"/>
        <v>-4231.7892251711346</v>
      </c>
      <c r="E179" s="44">
        <f t="shared" si="183"/>
        <v>-7130.8609601616254</v>
      </c>
      <c r="F179" s="44">
        <f t="shared" si="183"/>
        <v>-7025.5685718130117</v>
      </c>
      <c r="G179" s="44">
        <f t="shared" si="183"/>
        <v>1700.8490348904502</v>
      </c>
      <c r="H179" s="44">
        <f t="shared" si="183"/>
        <v>6575.3899999999994</v>
      </c>
      <c r="I179" s="44">
        <f t="shared" si="183"/>
        <v>4719.4399999999996</v>
      </c>
      <c r="J179" s="44">
        <f t="shared" si="183"/>
        <v>3579.3900000000012</v>
      </c>
      <c r="K179" s="44">
        <f t="shared" si="183"/>
        <v>2348.8499999999985</v>
      </c>
      <c r="L179" s="44">
        <f t="shared" si="183"/>
        <v>2210.6600000000008</v>
      </c>
      <c r="M179" s="81">
        <f t="shared" si="183"/>
        <v>1939.9300000000003</v>
      </c>
      <c r="N179" s="81">
        <f t="shared" si="183"/>
        <v>2007.1099999999969</v>
      </c>
      <c r="O179" s="81">
        <f t="shared" si="183"/>
        <v>461.02199999999903</v>
      </c>
      <c r="P179" s="81">
        <f t="shared" si="183"/>
        <v>3189.7000000000025</v>
      </c>
      <c r="Q179" s="81">
        <f t="shared" si="183"/>
        <v>9030.2699999999986</v>
      </c>
      <c r="R179" s="81">
        <f t="shared" si="183"/>
        <v>-2021.3700000000008</v>
      </c>
      <c r="S179" s="81">
        <f t="shared" si="183"/>
        <v>7791.1308460000037</v>
      </c>
      <c r="T179" s="81">
        <f t="shared" si="183"/>
        <v>6627.409999999998</v>
      </c>
      <c r="U179" s="81">
        <f>+U178+U171</f>
        <v>-75591.816785000003</v>
      </c>
      <c r="V179" s="81" t="s">
        <v>84</v>
      </c>
      <c r="W179" s="45"/>
      <c r="X179" s="46">
        <f t="shared" si="179"/>
        <v>-18.230685520931921</v>
      </c>
      <c r="Y179" s="46">
        <f t="shared" si="177"/>
        <v>26.663943820194525</v>
      </c>
      <c r="Z179" s="46">
        <f t="shared" si="177"/>
        <v>68.506997412501121</v>
      </c>
      <c r="AA179" s="46">
        <f t="shared" si="177"/>
        <v>-1.4765732908951223</v>
      </c>
      <c r="AB179" s="46">
        <f t="shared" si="177"/>
        <v>-124.20941476130993</v>
      </c>
      <c r="AC179" s="46">
        <f>((H179/G179)-1)*100</f>
        <v>286.59456924838207</v>
      </c>
      <c r="AD179" s="47">
        <f t="shared" si="177"/>
        <v>-28.225702201694503</v>
      </c>
      <c r="AE179" s="47">
        <f t="shared" si="177"/>
        <v>-24.156467716508701</v>
      </c>
      <c r="AF179" s="47">
        <f>((K179/J179)-1)*100</f>
        <v>-34.378483484616162</v>
      </c>
      <c r="AG179" s="47">
        <f t="shared" si="177"/>
        <v>-5.883304595865968</v>
      </c>
      <c r="AH179" s="47">
        <f t="shared" si="177"/>
        <v>-12.246568897976184</v>
      </c>
      <c r="AI179" s="47">
        <f t="shared" si="177"/>
        <v>3.4630115519630467</v>
      </c>
      <c r="AJ179" s="47">
        <f t="shared" si="177"/>
        <v>-77.030556372097209</v>
      </c>
      <c r="AK179" s="355">
        <f t="shared" si="177"/>
        <v>591.87587577165721</v>
      </c>
      <c r="AL179" s="344"/>
      <c r="AM179" s="3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3"/>
      <c r="AZ179" s="3"/>
      <c r="BA179" s="3"/>
      <c r="BB179" s="344"/>
      <c r="BC179" s="368"/>
      <c r="BD179" s="344"/>
      <c r="BE179" s="344"/>
      <c r="BF179" s="343"/>
    </row>
    <row r="180" spans="1:58" ht="11.85" customHeight="1" x14ac:dyDescent="0.45">
      <c r="A180" s="102" t="s">
        <v>16</v>
      </c>
      <c r="B180" s="76">
        <f t="shared" ref="B180:U180" si="184">+B165+B171+B178</f>
        <v>-8006.6749942996712</v>
      </c>
      <c r="C180" s="76">
        <f t="shared" si="184"/>
        <v>-8831.2656961828652</v>
      </c>
      <c r="D180" s="76">
        <f t="shared" si="184"/>
        <v>-8916.438433057725</v>
      </c>
      <c r="E180" s="76">
        <f t="shared" si="184"/>
        <v>-13992.644539893063</v>
      </c>
      <c r="F180" s="76">
        <f t="shared" si="184"/>
        <v>-16306.255819434249</v>
      </c>
      <c r="G180" s="76">
        <f t="shared" si="184"/>
        <v>-4846.5053609865645</v>
      </c>
      <c r="H180" s="76">
        <f t="shared" si="184"/>
        <v>12055.61</v>
      </c>
      <c r="I180" s="76">
        <f t="shared" si="184"/>
        <v>8548.7899999999991</v>
      </c>
      <c r="J180" s="76">
        <f t="shared" si="184"/>
        <v>7443.8600000000015</v>
      </c>
      <c r="K180" s="76">
        <f t="shared" si="184"/>
        <v>3530.46</v>
      </c>
      <c r="L180" s="76">
        <f t="shared" si="184"/>
        <v>3915.9900000000016</v>
      </c>
      <c r="M180" s="76">
        <f t="shared" si="184"/>
        <v>5006.0099999999993</v>
      </c>
      <c r="N180" s="76">
        <f t="shared" si="184"/>
        <v>2465.8799999999965</v>
      </c>
      <c r="O180" s="76">
        <f t="shared" si="184"/>
        <v>-7252.4240000000018</v>
      </c>
      <c r="P180" s="76">
        <f t="shared" si="184"/>
        <v>948.09000000000196</v>
      </c>
      <c r="Q180" s="76">
        <f t="shared" si="184"/>
        <v>13906.07</v>
      </c>
      <c r="R180" s="76">
        <f t="shared" si="184"/>
        <v>-1448.0799999999981</v>
      </c>
      <c r="S180" s="76">
        <f t="shared" si="184"/>
        <v>18722.792633000005</v>
      </c>
      <c r="T180" s="76">
        <f t="shared" si="184"/>
        <v>12379.571806999998</v>
      </c>
      <c r="U180" s="76">
        <f t="shared" si="184"/>
        <v>-75211.918164999995</v>
      </c>
      <c r="V180" s="76" t="s">
        <v>84</v>
      </c>
      <c r="W180" s="91"/>
      <c r="X180" s="78">
        <f t="shared" si="179"/>
        <v>10.29879072736508</v>
      </c>
      <c r="Y180" s="78">
        <f t="shared" si="177"/>
        <v>0.9644454125264712</v>
      </c>
      <c r="Z180" s="78">
        <f t="shared" si="177"/>
        <v>56.930871501509927</v>
      </c>
      <c r="AA180" s="78">
        <f t="shared" si="177"/>
        <v>16.534481905440224</v>
      </c>
      <c r="AB180" s="78">
        <f t="shared" si="177"/>
        <v>-70.278245265780967</v>
      </c>
      <c r="AC180" s="78">
        <f>((H180/G180)-1)*100</f>
        <v>-348.74851263026227</v>
      </c>
      <c r="AD180" s="77">
        <f t="shared" si="177"/>
        <v>-29.088698124773458</v>
      </c>
      <c r="AE180" s="77">
        <f t="shared" si="177"/>
        <v>-12.924987044950198</v>
      </c>
      <c r="AF180" s="77">
        <f>((K180/J180)-1)*100</f>
        <v>-52.572187010502624</v>
      </c>
      <c r="AG180" s="77">
        <f t="shared" si="177"/>
        <v>10.920106728301748</v>
      </c>
      <c r="AH180" s="77">
        <f t="shared" si="177"/>
        <v>27.835106831222678</v>
      </c>
      <c r="AI180" s="77">
        <f t="shared" si="177"/>
        <v>-50.741608586479117</v>
      </c>
      <c r="AJ180" s="77">
        <f t="shared" si="177"/>
        <v>-394.11098674712525</v>
      </c>
      <c r="AK180" s="385">
        <f t="shared" si="177"/>
        <v>-113.07273264773269</v>
      </c>
      <c r="AL180" s="370"/>
      <c r="AM180" s="3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4"/>
      <c r="AZ180" s="94"/>
      <c r="BA180" s="3"/>
      <c r="BB180" s="344"/>
      <c r="BC180" s="369"/>
      <c r="BD180" s="344"/>
      <c r="BE180" s="344"/>
      <c r="BF180" s="343"/>
    </row>
    <row r="181" spans="1:58" ht="20.100000000000001" customHeight="1" x14ac:dyDescent="0.45"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F181" t="s">
        <v>84</v>
      </c>
    </row>
    <row r="182" spans="1:58" ht="20.100000000000001" customHeight="1" x14ac:dyDescent="0.45"/>
    <row r="183" spans="1:58" ht="20.100000000000001" customHeight="1" x14ac:dyDescent="0.45"/>
    <row r="184" spans="1:58" x14ac:dyDescent="0.45">
      <c r="O184" s="37"/>
      <c r="P184" s="37"/>
      <c r="Q184" s="37"/>
      <c r="R184" s="37"/>
      <c r="S184" s="37"/>
      <c r="T184" s="37"/>
      <c r="U184" s="37"/>
      <c r="V184" s="37"/>
    </row>
    <row r="185" spans="1:58" x14ac:dyDescent="0.45">
      <c r="O185" s="37"/>
      <c r="P185" s="37"/>
      <c r="Q185" s="37"/>
      <c r="R185" s="37"/>
      <c r="S185" s="37"/>
      <c r="T185" s="37"/>
      <c r="U185" s="37"/>
      <c r="V185" s="37"/>
    </row>
  </sheetData>
  <mergeCells count="12">
    <mergeCell ref="A91:V91"/>
    <mergeCell ref="AG91:BF91"/>
    <mergeCell ref="A121:V121"/>
    <mergeCell ref="AF121:BF121"/>
    <mergeCell ref="A151:V151"/>
    <mergeCell ref="AF151:BF151"/>
    <mergeCell ref="A1:V1"/>
    <mergeCell ref="AG1:BF1"/>
    <mergeCell ref="A31:V31"/>
    <mergeCell ref="AF31:BF31"/>
    <mergeCell ref="A61:V61"/>
    <mergeCell ref="AF61:BF61"/>
  </mergeCells>
  <printOptions horizontalCentered="1"/>
  <pageMargins left="0.47244094488188981" right="0.31496062992125984" top="0.51181102362204722" bottom="0" header="0" footer="0"/>
  <pageSetup paperSize="9" orientation="portrait" r:id="rId1"/>
  <headerFooter alignWithMargins="0">
    <oddFooter>&amp;L&amp;"DilleniaUPC,Regular"&amp;10ที่มา : สำนักสารสนเทศการค้าระหว่างประเทศ  โดยความร่วมมือของกรมศุลกากร&amp;R&amp;"DilleniaUPC,Regular"&amp;10
&amp;F สำนักยุทธศาสตร์การค้าระหว่างประเทศ กรมส่งเสริมการส่งออก &amp;D &amp;T</oddFooter>
  </headerFooter>
  <rowBreaks count="1" manualBreakCount="1"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94"/>
  <sheetViews>
    <sheetView tabSelected="1" view="pageBreakPreview" topLeftCell="A41" zoomScale="115" zoomScaleNormal="106" zoomScaleSheetLayoutView="115" workbookViewId="0">
      <selection activeCell="L73" sqref="L73"/>
    </sheetView>
  </sheetViews>
  <sheetFormatPr defaultRowHeight="21" x14ac:dyDescent="0.45"/>
  <cols>
    <col min="1" max="1" width="6.33203125" customWidth="1"/>
    <col min="2" max="3" width="10.6640625" hidden="1" customWidth="1"/>
    <col min="4" max="4" width="10.6640625" customWidth="1"/>
    <col min="5" max="5" width="10.83203125" customWidth="1"/>
    <col min="6" max="7" width="11.1640625" bestFit="1" customWidth="1"/>
    <col min="8" max="8" width="10.6640625" customWidth="1"/>
    <col min="9" max="9" width="9.1640625" bestFit="1" customWidth="1"/>
    <col min="10" max="10" width="3.1640625" customWidth="1"/>
    <col min="11" max="11" width="6.33203125" hidden="1" customWidth="1"/>
    <col min="12" max="13" width="6.33203125" customWidth="1"/>
    <col min="14" max="14" width="6" customWidth="1"/>
    <col min="15" max="15" width="6.5" customWidth="1"/>
    <col min="16" max="16" width="6.83203125" customWidth="1"/>
    <col min="17" max="17" width="5.83203125" bestFit="1" customWidth="1"/>
  </cols>
  <sheetData>
    <row r="1" spans="1:17" ht="12" customHeight="1" x14ac:dyDescent="0.45">
      <c r="A1" s="431" t="s">
        <v>19</v>
      </c>
      <c r="B1" s="431"/>
      <c r="C1" s="431"/>
      <c r="D1" s="431"/>
      <c r="E1" s="431"/>
      <c r="F1" s="431"/>
      <c r="G1" s="431"/>
      <c r="H1" s="431"/>
      <c r="I1" s="431"/>
      <c r="J1" s="387"/>
      <c r="K1" s="431" t="s">
        <v>0</v>
      </c>
      <c r="L1" s="431"/>
      <c r="M1" s="431"/>
      <c r="N1" s="431"/>
      <c r="O1" s="431"/>
      <c r="P1" s="431"/>
      <c r="Q1" s="431"/>
    </row>
    <row r="2" spans="1:17" ht="12" customHeight="1" x14ac:dyDescent="0.45">
      <c r="A2" s="389"/>
      <c r="C2" s="392"/>
      <c r="E2" s="430" t="s">
        <v>2</v>
      </c>
      <c r="F2" s="430"/>
      <c r="G2" s="430"/>
      <c r="H2" s="430"/>
      <c r="I2" s="430"/>
      <c r="J2" s="390"/>
      <c r="K2" s="422"/>
      <c r="L2" s="430" t="s">
        <v>3</v>
      </c>
      <c r="M2" s="430"/>
      <c r="N2" s="430"/>
      <c r="O2" s="430"/>
      <c r="P2" s="430"/>
      <c r="Q2" s="430"/>
    </row>
    <row r="3" spans="1:17" ht="11.85" customHeight="1" x14ac:dyDescent="0.45">
      <c r="A3" s="394"/>
      <c r="B3" s="395">
        <v>2557</v>
      </c>
      <c r="C3" s="395">
        <v>2558</v>
      </c>
      <c r="D3" s="395">
        <v>2559</v>
      </c>
      <c r="E3" s="395">
        <v>2560</v>
      </c>
      <c r="F3" s="395">
        <v>2561</v>
      </c>
      <c r="G3" s="395">
        <v>2562</v>
      </c>
      <c r="H3" s="395">
        <v>2563</v>
      </c>
      <c r="I3" s="395">
        <v>2564</v>
      </c>
      <c r="J3" s="396"/>
      <c r="K3" s="395">
        <v>2558</v>
      </c>
      <c r="L3" s="395">
        <v>2559</v>
      </c>
      <c r="M3" s="395">
        <v>2560</v>
      </c>
      <c r="N3" s="395">
        <v>2561</v>
      </c>
      <c r="O3" s="395">
        <v>2562</v>
      </c>
      <c r="P3" s="395">
        <v>2563</v>
      </c>
      <c r="Q3" s="395">
        <v>2564</v>
      </c>
    </row>
    <row r="4" spans="1:17" ht="11.25" customHeight="1" x14ac:dyDescent="0.45">
      <c r="A4" s="397" t="s">
        <v>4</v>
      </c>
      <c r="B4" s="399">
        <v>576610.39</v>
      </c>
      <c r="C4" s="399">
        <v>563090.32999999996</v>
      </c>
      <c r="D4" s="399">
        <v>562748.36</v>
      </c>
      <c r="E4" s="399">
        <v>609358.95878500002</v>
      </c>
      <c r="F4" s="399">
        <v>655101.29</v>
      </c>
      <c r="G4" s="399">
        <v>615996.18999999994</v>
      </c>
      <c r="H4" s="399">
        <v>587883.93999999994</v>
      </c>
      <c r="I4" s="399">
        <v>587373.950694</v>
      </c>
      <c r="J4" s="391"/>
      <c r="K4" s="400">
        <v>-2.3447478981431513</v>
      </c>
      <c r="L4" s="400">
        <v>-6.0730931039065794E-2</v>
      </c>
      <c r="M4" s="400">
        <v>8.2826716340852702</v>
      </c>
      <c r="N4" s="400">
        <v>7.5066314453151817</v>
      </c>
      <c r="O4" s="400">
        <v>-5.9693211716924104</v>
      </c>
      <c r="P4" s="400">
        <v>-4.5637051748647961</v>
      </c>
      <c r="Q4" s="400">
        <v>-8.6749997967272563E-2</v>
      </c>
    </row>
    <row r="5" spans="1:17" ht="11.85" customHeight="1" x14ac:dyDescent="0.45">
      <c r="A5" s="397" t="s">
        <v>5</v>
      </c>
      <c r="B5" s="398">
        <v>598716.93000000005</v>
      </c>
      <c r="C5" s="398">
        <v>557940.19999999995</v>
      </c>
      <c r="D5" s="398">
        <v>683420.33</v>
      </c>
      <c r="E5" s="398">
        <v>646217.20229599997</v>
      </c>
      <c r="F5" s="398">
        <v>646578.91</v>
      </c>
      <c r="G5" s="398">
        <v>680352.32</v>
      </c>
      <c r="H5" s="398">
        <v>625751.6</v>
      </c>
      <c r="I5" s="398"/>
      <c r="J5" s="391"/>
      <c r="K5" s="393">
        <v>-6.8106859780965419</v>
      </c>
      <c r="L5" s="393">
        <v>22.48988870133395</v>
      </c>
      <c r="M5" s="393">
        <v>-5.4436671065960169</v>
      </c>
      <c r="N5" s="393">
        <v>5.5973085011506996E-2</v>
      </c>
      <c r="O5" s="393">
        <v>5.2234011158823535</v>
      </c>
      <c r="P5" s="393">
        <v>-8.0253595666433526</v>
      </c>
      <c r="Q5" s="393"/>
    </row>
    <row r="6" spans="1:17" ht="12" hidden="1" customHeight="1" x14ac:dyDescent="0.45">
      <c r="A6" s="401" t="s">
        <v>49</v>
      </c>
      <c r="B6" s="402">
        <v>1175327.32</v>
      </c>
      <c r="C6" s="402">
        <v>1121030.5299999998</v>
      </c>
      <c r="D6" s="402">
        <v>1246168.69</v>
      </c>
      <c r="E6" s="402">
        <v>1255576.161081</v>
      </c>
      <c r="F6" s="402">
        <v>1301680.2000000002</v>
      </c>
      <c r="G6" s="402">
        <v>1296348.5099999998</v>
      </c>
      <c r="H6" s="402">
        <v>1213635.54</v>
      </c>
      <c r="I6" s="402"/>
      <c r="J6" s="403"/>
      <c r="K6" s="404">
        <v>-4.6197164888501234</v>
      </c>
      <c r="L6" s="404">
        <v>11.162778947688444</v>
      </c>
      <c r="M6" s="404">
        <v>0.75491152654461047</v>
      </c>
      <c r="N6" s="404">
        <v>3.6719428377253172</v>
      </c>
      <c r="O6" s="404">
        <v>-0.40960060696939582</v>
      </c>
      <c r="P6" s="404">
        <v>-6.3804578291990151</v>
      </c>
      <c r="Q6" s="404"/>
    </row>
    <row r="7" spans="1:17" ht="11.85" customHeight="1" x14ac:dyDescent="0.45">
      <c r="A7" s="397" t="s">
        <v>6</v>
      </c>
      <c r="B7" s="398">
        <v>636968.32999999996</v>
      </c>
      <c r="C7" s="398">
        <v>610463.32999999996</v>
      </c>
      <c r="D7" s="398">
        <v>678143.66</v>
      </c>
      <c r="E7" s="398">
        <v>726298.58022999996</v>
      </c>
      <c r="F7" s="398">
        <v>706017.95</v>
      </c>
      <c r="G7" s="398">
        <v>665310.21</v>
      </c>
      <c r="H7" s="398">
        <v>691057.44</v>
      </c>
      <c r="I7" s="398"/>
      <c r="J7" s="391"/>
      <c r="K7" s="393">
        <v>-4.1611173980973248</v>
      </c>
      <c r="L7" s="393">
        <v>11.086715069355613</v>
      </c>
      <c r="M7" s="393">
        <v>7.1009909950348726</v>
      </c>
      <c r="N7" s="393">
        <v>-2.7923268449151717</v>
      </c>
      <c r="O7" s="393">
        <v>-5.7658222429047274</v>
      </c>
      <c r="P7" s="393">
        <v>3.8699586468092795</v>
      </c>
      <c r="Q7" s="393"/>
    </row>
    <row r="8" spans="1:17" ht="11.25" customHeight="1" x14ac:dyDescent="0.45">
      <c r="A8" s="405" t="s">
        <v>31</v>
      </c>
      <c r="B8" s="402">
        <v>1812295.65</v>
      </c>
      <c r="C8" s="402">
        <v>1731493.8599999999</v>
      </c>
      <c r="D8" s="402">
        <v>1924312.35</v>
      </c>
      <c r="E8" s="402">
        <v>1981874.741311</v>
      </c>
      <c r="F8" s="402">
        <v>2007698.1500000001</v>
      </c>
      <c r="G8" s="402">
        <v>1961658.7199999997</v>
      </c>
      <c r="H8" s="402">
        <v>1904692.98</v>
      </c>
      <c r="I8" s="402"/>
      <c r="J8" s="403"/>
      <c r="K8" s="404">
        <v>-4.4585324695780244</v>
      </c>
      <c r="L8" s="404">
        <v>11.135961521688564</v>
      </c>
      <c r="M8" s="404">
        <v>2.9913226566882445</v>
      </c>
      <c r="N8" s="404">
        <v>1.3029788488004179</v>
      </c>
      <c r="O8" s="393">
        <v>-2.2931450128596431</v>
      </c>
      <c r="P8" s="393">
        <v>-2.9039577281821827</v>
      </c>
      <c r="Q8" s="393"/>
    </row>
    <row r="9" spans="1:17" ht="11.25" customHeight="1" x14ac:dyDescent="0.45">
      <c r="A9" s="397" t="s">
        <v>7</v>
      </c>
      <c r="B9" s="398">
        <v>551207.4</v>
      </c>
      <c r="C9" s="398">
        <v>548206.41</v>
      </c>
      <c r="D9" s="398">
        <v>542074.06000000006</v>
      </c>
      <c r="E9" s="398">
        <v>581621.65288199997</v>
      </c>
      <c r="F9" s="398">
        <v>590549.75</v>
      </c>
      <c r="G9" s="398">
        <v>582941.52</v>
      </c>
      <c r="H9" s="398">
        <v>614018.17000000004</v>
      </c>
      <c r="I9" s="398"/>
      <c r="J9" s="391"/>
      <c r="K9" s="393">
        <v>-0.54443935259214093</v>
      </c>
      <c r="L9" s="393">
        <v>-1.11862063050302</v>
      </c>
      <c r="M9" s="393">
        <v>7.2956069659558809</v>
      </c>
      <c r="N9" s="393">
        <v>1.5350352026545666</v>
      </c>
      <c r="O9" s="393">
        <v>-1.2883300687198673</v>
      </c>
      <c r="P9" s="393">
        <v>5.331006444694486</v>
      </c>
      <c r="Q9" s="393"/>
    </row>
    <row r="10" spans="1:17" ht="12.75" hidden="1" customHeight="1" x14ac:dyDescent="0.45">
      <c r="A10" s="401" t="s">
        <v>50</v>
      </c>
      <c r="B10" s="402">
        <v>2363503.0499999998</v>
      </c>
      <c r="C10" s="402">
        <v>2279700.27</v>
      </c>
      <c r="D10" s="402">
        <v>2466386.41</v>
      </c>
      <c r="E10" s="402">
        <v>2563496.3941930002</v>
      </c>
      <c r="F10" s="402">
        <v>2598247.9000000004</v>
      </c>
      <c r="G10" s="402">
        <v>2544600.2399999998</v>
      </c>
      <c r="H10" s="402">
        <v>2518711.15</v>
      </c>
      <c r="I10" s="402"/>
      <c r="J10" s="403"/>
      <c r="K10" s="404">
        <v>-3.5457022151928141</v>
      </c>
      <c r="L10" s="404">
        <v>8.1890651353039523</v>
      </c>
      <c r="M10" s="404">
        <v>3.9373386019021961</v>
      </c>
      <c r="N10" s="404">
        <v>1.3556292057098851</v>
      </c>
      <c r="O10" s="393">
        <v>-2.0647629504482845</v>
      </c>
      <c r="P10" s="393">
        <v>-1.017412856960187</v>
      </c>
      <c r="Q10" s="393"/>
    </row>
    <row r="11" spans="1:17" ht="11.85" customHeight="1" x14ac:dyDescent="0.45">
      <c r="A11" s="397" t="s">
        <v>8</v>
      </c>
      <c r="B11" s="398">
        <v>620511.1</v>
      </c>
      <c r="C11" s="398">
        <v>592417.18000000005</v>
      </c>
      <c r="D11" s="398">
        <v>614455.05000000005</v>
      </c>
      <c r="E11" s="398">
        <v>681050.72295299999</v>
      </c>
      <c r="F11" s="398">
        <v>694620.62</v>
      </c>
      <c r="G11" s="398">
        <v>663253.09</v>
      </c>
      <c r="H11" s="398">
        <v>524786.28</v>
      </c>
      <c r="I11" s="398"/>
      <c r="J11" s="403"/>
      <c r="K11" s="393">
        <v>-4.5275451156312823</v>
      </c>
      <c r="L11" s="393">
        <v>3.7199917125968485</v>
      </c>
      <c r="M11" s="393">
        <v>10.838168382373926</v>
      </c>
      <c r="N11" s="393">
        <v>1.9924943311361076</v>
      </c>
      <c r="O11" s="393">
        <v>-4.5157786994575622</v>
      </c>
      <c r="P11" s="393">
        <v>-20.876918945074184</v>
      </c>
      <c r="Q11" s="393"/>
    </row>
    <row r="12" spans="1:17" ht="12.75" hidden="1" customHeight="1" x14ac:dyDescent="0.45">
      <c r="A12" s="401" t="s">
        <v>51</v>
      </c>
      <c r="B12" s="402">
        <v>2984014.15</v>
      </c>
      <c r="C12" s="402">
        <v>2872117.45</v>
      </c>
      <c r="D12" s="402">
        <v>3080841.46</v>
      </c>
      <c r="E12" s="402">
        <v>3244547.1171460003</v>
      </c>
      <c r="F12" s="402">
        <v>3292868.5200000005</v>
      </c>
      <c r="G12" s="402">
        <v>3207853.3299999996</v>
      </c>
      <c r="H12" s="402">
        <v>3043497.4299999997</v>
      </c>
      <c r="I12" s="402"/>
      <c r="J12" s="403"/>
      <c r="K12" s="404">
        <v>-3.7498716284572464</v>
      </c>
      <c r="L12" s="404">
        <v>7.2672519015543724</v>
      </c>
      <c r="M12" s="404">
        <v>5.3136670377709194</v>
      </c>
      <c r="N12" s="404">
        <v>1.4893111768555567</v>
      </c>
      <c r="O12" s="393">
        <v>-2.5817972835429526</v>
      </c>
      <c r="P12" s="393">
        <v>-5.1235478400129981</v>
      </c>
      <c r="Q12" s="393"/>
    </row>
    <row r="13" spans="1:17" ht="11.85" customHeight="1" x14ac:dyDescent="0.45">
      <c r="A13" s="397" t="s">
        <v>9</v>
      </c>
      <c r="B13" s="406">
        <v>635718.31000000006</v>
      </c>
      <c r="C13" s="406">
        <v>603058.47</v>
      </c>
      <c r="D13" s="406">
        <v>642598.63</v>
      </c>
      <c r="E13" s="406">
        <v>688303.79149600002</v>
      </c>
      <c r="F13" s="406">
        <v>697272.5</v>
      </c>
      <c r="G13" s="406">
        <v>676650.34</v>
      </c>
      <c r="H13" s="406">
        <v>521233.76</v>
      </c>
      <c r="I13" s="406"/>
      <c r="J13" s="391"/>
      <c r="K13" s="393">
        <v>-5.1374703994289668</v>
      </c>
      <c r="L13" s="393">
        <v>6.5566047020283236</v>
      </c>
      <c r="M13" s="393">
        <v>7.1125519666918713</v>
      </c>
      <c r="N13" s="393">
        <v>1.3030159959611431</v>
      </c>
      <c r="O13" s="393">
        <v>-2.9575467267101474</v>
      </c>
      <c r="P13" s="393">
        <v>-22.968521673985997</v>
      </c>
      <c r="Q13" s="393"/>
    </row>
    <row r="14" spans="1:17" ht="11.85" customHeight="1" x14ac:dyDescent="0.45">
      <c r="A14" s="405" t="s">
        <v>32</v>
      </c>
      <c r="B14" s="402">
        <v>1807436.81</v>
      </c>
      <c r="C14" s="402">
        <v>1743682.06</v>
      </c>
      <c r="D14" s="402">
        <v>1799127.7400000002</v>
      </c>
      <c r="E14" s="402">
        <v>1950976.1673310001</v>
      </c>
      <c r="F14" s="402">
        <v>1982442.87</v>
      </c>
      <c r="G14" s="402">
        <v>1922844.9499999997</v>
      </c>
      <c r="H14" s="402">
        <v>1660038.2100000002</v>
      </c>
      <c r="I14" s="402"/>
      <c r="J14" s="403"/>
      <c r="K14" s="404">
        <v>-3.5273570642837537</v>
      </c>
      <c r="L14" s="404">
        <v>3.1798044650410695</v>
      </c>
      <c r="M14" s="404">
        <v>8.4401137259436432</v>
      </c>
      <c r="N14" s="404">
        <v>1.6128696596046765</v>
      </c>
      <c r="O14" s="393">
        <v>-3.0062868848271251</v>
      </c>
      <c r="P14" s="393">
        <v>-13.66759914781478</v>
      </c>
      <c r="Q14" s="393"/>
    </row>
    <row r="15" spans="1:17" ht="11.85" customHeight="1" x14ac:dyDescent="0.45">
      <c r="A15" s="402" t="s">
        <v>34</v>
      </c>
      <c r="B15" s="402">
        <v>3619732.46</v>
      </c>
      <c r="C15" s="402">
        <v>3475175.92</v>
      </c>
      <c r="D15" s="402">
        <v>3723440.09</v>
      </c>
      <c r="E15" s="402">
        <v>3932850.9086420005</v>
      </c>
      <c r="F15" s="402">
        <v>3990141.0200000005</v>
      </c>
      <c r="G15" s="402">
        <v>3884503.6699999995</v>
      </c>
      <c r="H15" s="402">
        <v>3564731.1899999995</v>
      </c>
      <c r="I15" s="402"/>
      <c r="J15" s="403"/>
      <c r="K15" s="404">
        <v>-3.9935697347090682</v>
      </c>
      <c r="L15" s="404">
        <v>7.1439310042180626</v>
      </c>
      <c r="M15" s="404">
        <v>5.6241221445837875</v>
      </c>
      <c r="N15" s="404">
        <v>1.4567069204711292</v>
      </c>
      <c r="O15" s="393">
        <v>-2.647459061484525</v>
      </c>
      <c r="P15" s="393">
        <v>-8.2320035496323829</v>
      </c>
      <c r="Q15" s="393"/>
    </row>
    <row r="16" spans="1:17" ht="10.5" customHeight="1" x14ac:dyDescent="0.45">
      <c r="A16" s="397" t="s">
        <v>10</v>
      </c>
      <c r="B16" s="398">
        <v>608534.07999999996</v>
      </c>
      <c r="C16" s="398">
        <v>608588.57999999996</v>
      </c>
      <c r="D16" s="398">
        <v>596638.71999999997</v>
      </c>
      <c r="E16" s="398">
        <v>636156.69244500005</v>
      </c>
      <c r="F16" s="398">
        <v>659251.9</v>
      </c>
      <c r="G16" s="398">
        <v>655824.6</v>
      </c>
      <c r="H16" s="398">
        <v>579654.29055499996</v>
      </c>
      <c r="I16" s="398"/>
      <c r="J16" s="391"/>
      <c r="K16" s="393">
        <v>8.955948695588134E-3</v>
      </c>
      <c r="L16" s="393">
        <v>-1.9635366802314924</v>
      </c>
      <c r="M16" s="393">
        <v>6.6234341017961551</v>
      </c>
      <c r="N16" s="393">
        <v>3.6304275077632342</v>
      </c>
      <c r="O16" s="393">
        <v>-0.51987715166237347</v>
      </c>
      <c r="P16" s="393">
        <v>-11.614433103759758</v>
      </c>
      <c r="Q16" s="393"/>
    </row>
    <row r="17" spans="1:17" ht="10.5" hidden="1" customHeight="1" x14ac:dyDescent="0.45">
      <c r="A17" s="398" t="s">
        <v>52</v>
      </c>
      <c r="B17" s="402">
        <v>4228266.54</v>
      </c>
      <c r="C17" s="402">
        <v>4083764.5</v>
      </c>
      <c r="D17" s="402">
        <v>4320078.8099999996</v>
      </c>
      <c r="E17" s="402">
        <v>4569007.6010870002</v>
      </c>
      <c r="F17" s="402">
        <v>4649392.9200000009</v>
      </c>
      <c r="G17" s="402">
        <v>4540328.2699999996</v>
      </c>
      <c r="H17" s="402">
        <v>4144385.4805549993</v>
      </c>
      <c r="I17" s="402"/>
      <c r="J17" s="403"/>
      <c r="K17" s="404">
        <v>-3.4175243834084323</v>
      </c>
      <c r="L17" s="404">
        <v>5.78667819851022</v>
      </c>
      <c r="M17" s="404">
        <v>5.7621354154647975</v>
      </c>
      <c r="N17" s="404">
        <v>1.7593605861779826</v>
      </c>
      <c r="O17" s="393">
        <v>-2.3457825973546953</v>
      </c>
      <c r="P17" s="393">
        <v>-8.7205762645219504</v>
      </c>
      <c r="Q17" s="393"/>
    </row>
    <row r="18" spans="1:17" ht="9.75" customHeight="1" x14ac:dyDescent="0.45">
      <c r="A18" s="397" t="s">
        <v>11</v>
      </c>
      <c r="B18" s="398">
        <v>600481.18999999994</v>
      </c>
      <c r="C18" s="398">
        <v>604318.86</v>
      </c>
      <c r="D18" s="398">
        <v>651390.56000000006</v>
      </c>
      <c r="E18" s="398">
        <v>711994.87867600005</v>
      </c>
      <c r="F18" s="398">
        <v>756319.39</v>
      </c>
      <c r="G18" s="398">
        <v>671670.58</v>
      </c>
      <c r="H18" s="398">
        <v>635219.52784</v>
      </c>
      <c r="I18" s="398"/>
      <c r="J18" s="391"/>
      <c r="K18" s="393">
        <v>0.63909911982422685</v>
      </c>
      <c r="L18" s="393">
        <v>7.7892157792328387</v>
      </c>
      <c r="M18" s="393">
        <v>9.3038374206712469</v>
      </c>
      <c r="N18" s="393">
        <v>6.2253974925246869</v>
      </c>
      <c r="O18" s="393">
        <v>-11.192204129527884</v>
      </c>
      <c r="P18" s="393">
        <v>-5.4269240376733414</v>
      </c>
      <c r="Q18" s="393"/>
    </row>
    <row r="19" spans="1:17" ht="12.75" hidden="1" customHeight="1" x14ac:dyDescent="0.45">
      <c r="A19" s="407" t="s">
        <v>53</v>
      </c>
      <c r="B19" s="402">
        <v>4828747.7300000004</v>
      </c>
      <c r="C19" s="402">
        <v>4688083.3600000003</v>
      </c>
      <c r="D19" s="402">
        <v>4971469.3699999992</v>
      </c>
      <c r="E19" s="402">
        <v>5281002.4797630003</v>
      </c>
      <c r="F19" s="402">
        <v>5405712.3100000005</v>
      </c>
      <c r="G19" s="402">
        <v>5211998.8499999996</v>
      </c>
      <c r="H19" s="402">
        <v>4779605.0083949994</v>
      </c>
      <c r="I19" s="402"/>
      <c r="J19" s="403"/>
      <c r="K19" s="404">
        <v>-2.9130610639707233</v>
      </c>
      <c r="L19" s="404">
        <v>6.0448159351842001</v>
      </c>
      <c r="M19" s="404">
        <v>6.2261896177186138</v>
      </c>
      <c r="N19" s="404">
        <v>2.3614802438531868</v>
      </c>
      <c r="O19" s="393">
        <v>-3.5834955486190312</v>
      </c>
      <c r="P19" s="393">
        <v>-8.2961231199235606</v>
      </c>
      <c r="Q19" s="393"/>
    </row>
    <row r="20" spans="1:17" ht="11.85" customHeight="1" x14ac:dyDescent="0.45">
      <c r="A20" s="397" t="s">
        <v>12</v>
      </c>
      <c r="B20" s="398">
        <v>630500.68999999994</v>
      </c>
      <c r="C20" s="398">
        <v>665537.06000000006</v>
      </c>
      <c r="D20" s="398">
        <v>668163.24</v>
      </c>
      <c r="E20" s="398">
        <v>720913.93681600003</v>
      </c>
      <c r="F20" s="398">
        <v>678684.47</v>
      </c>
      <c r="G20" s="398">
        <v>623787.14</v>
      </c>
      <c r="H20" s="398">
        <v>609838.49082399998</v>
      </c>
      <c r="I20" s="398"/>
      <c r="J20" s="391"/>
      <c r="K20" s="393">
        <v>5.5569122374790947</v>
      </c>
      <c r="L20" s="393">
        <v>0.39459560674202088</v>
      </c>
      <c r="M20" s="393">
        <v>7.8948816184500226</v>
      </c>
      <c r="N20" s="393">
        <v>-5.8577681272901199</v>
      </c>
      <c r="O20" s="393">
        <v>-8.088785352639638</v>
      </c>
      <c r="P20" s="393">
        <v>-2.2361232352433591</v>
      </c>
      <c r="Q20" s="393"/>
    </row>
    <row r="21" spans="1:17" ht="11.85" customHeight="1" x14ac:dyDescent="0.45">
      <c r="A21" s="405" t="s">
        <v>26</v>
      </c>
      <c r="B21" s="402">
        <v>1839515.96</v>
      </c>
      <c r="C21" s="402">
        <v>1878444.5</v>
      </c>
      <c r="D21" s="402">
        <v>1916192.52</v>
      </c>
      <c r="E21" s="402">
        <v>2069065.5079370001</v>
      </c>
      <c r="F21" s="402">
        <v>2094255.76</v>
      </c>
      <c r="G21" s="402">
        <v>1951282.3199999998</v>
      </c>
      <c r="H21" s="402">
        <v>1824712.3092189999</v>
      </c>
      <c r="I21" s="402"/>
      <c r="J21" s="403"/>
      <c r="K21" s="404">
        <v>2.1162382304092731</v>
      </c>
      <c r="L21" s="404">
        <v>2.0095360815823859</v>
      </c>
      <c r="M21" s="404">
        <v>7.9779555729087237</v>
      </c>
      <c r="N21" s="404">
        <v>1.2174700108029013</v>
      </c>
      <c r="O21" s="404">
        <v>-6.8269331153707924</v>
      </c>
      <c r="P21" s="393">
        <v>-6.4865042584406734</v>
      </c>
      <c r="Q21" s="393"/>
    </row>
    <row r="22" spans="1:17" ht="9.75" hidden="1" customHeight="1" x14ac:dyDescent="0.45">
      <c r="A22" s="407" t="s">
        <v>48</v>
      </c>
      <c r="B22" s="402">
        <v>5459248.4199999999</v>
      </c>
      <c r="C22" s="402">
        <v>5353620.42</v>
      </c>
      <c r="D22" s="402">
        <v>5639632.6099999994</v>
      </c>
      <c r="E22" s="402">
        <v>6001916.4165790007</v>
      </c>
      <c r="F22" s="402">
        <v>6084396.7800000003</v>
      </c>
      <c r="G22" s="402">
        <v>5835785.9899999993</v>
      </c>
      <c r="H22" s="402">
        <v>5389443.4992189994</v>
      </c>
      <c r="I22" s="402"/>
      <c r="J22" s="403"/>
      <c r="K22" s="404">
        <v>-1.9348450899034142</v>
      </c>
      <c r="L22" s="404">
        <v>5.3424069613063674</v>
      </c>
      <c r="M22" s="404">
        <v>6.4238902005178788</v>
      </c>
      <c r="N22" s="404">
        <v>1.3742337896136769</v>
      </c>
      <c r="O22" s="404">
        <v>-4.0860384190789194</v>
      </c>
      <c r="P22" s="393">
        <v>-7.6483697576613885</v>
      </c>
      <c r="Q22" s="393"/>
    </row>
    <row r="23" spans="1:17" ht="11.25" customHeight="1" x14ac:dyDescent="0.45">
      <c r="A23" s="397" t="s">
        <v>13</v>
      </c>
      <c r="B23" s="398">
        <v>646692.89</v>
      </c>
      <c r="C23" s="398">
        <v>661143.01</v>
      </c>
      <c r="D23" s="398">
        <v>613246.27</v>
      </c>
      <c r="E23" s="398">
        <v>657303.94262400002</v>
      </c>
      <c r="F23" s="398">
        <v>701611.57</v>
      </c>
      <c r="G23" s="398">
        <v>628698.94999999995</v>
      </c>
      <c r="H23" s="398">
        <v>600335.923373</v>
      </c>
      <c r="I23" s="398"/>
      <c r="J23" s="391"/>
      <c r="K23" s="393">
        <v>2.2344640282035533</v>
      </c>
      <c r="L23" s="393">
        <v>-7.2445354901354841</v>
      </c>
      <c r="M23" s="393">
        <v>7.1843360130017686</v>
      </c>
      <c r="N23" s="393">
        <v>6.7408126595317475</v>
      </c>
      <c r="O23" s="404">
        <v>-10.39216328772914</v>
      </c>
      <c r="P23" s="393">
        <v>-4.5113844435401003</v>
      </c>
      <c r="Q23" s="393"/>
    </row>
    <row r="24" spans="1:17" ht="13.5" hidden="1" customHeight="1" x14ac:dyDescent="0.45">
      <c r="A24" s="407" t="s">
        <v>39</v>
      </c>
      <c r="B24" s="402">
        <v>6105941.3099999996</v>
      </c>
      <c r="C24" s="402">
        <v>6014763.4299999997</v>
      </c>
      <c r="D24" s="402">
        <v>6252878.879999999</v>
      </c>
      <c r="E24" s="402">
        <v>6659220.3592030006</v>
      </c>
      <c r="F24" s="402">
        <v>6786008.3500000006</v>
      </c>
      <c r="G24" s="402">
        <v>6464484.9399999995</v>
      </c>
      <c r="H24" s="402">
        <v>5989779.4225919992</v>
      </c>
      <c r="I24" s="402"/>
      <c r="J24" s="403"/>
      <c r="K24" s="404">
        <v>-1.4932649262558995</v>
      </c>
      <c r="L24" s="404">
        <v>3.9588497996836391</v>
      </c>
      <c r="M24" s="404">
        <v>6.4984703366427921</v>
      </c>
      <c r="N24" s="404">
        <v>1.9039464675737916</v>
      </c>
      <c r="O24" s="404">
        <v>-4.7380343998545289</v>
      </c>
      <c r="P24" s="393">
        <v>-7.3432844505629031</v>
      </c>
      <c r="Q24" s="393"/>
    </row>
    <row r="25" spans="1:17" ht="15" customHeight="1" x14ac:dyDescent="0.45">
      <c r="A25" s="397" t="s">
        <v>14</v>
      </c>
      <c r="B25" s="398">
        <v>595149.18999999994</v>
      </c>
      <c r="C25" s="398">
        <v>602017.82999999996</v>
      </c>
      <c r="D25" s="398">
        <v>657540.93999999994</v>
      </c>
      <c r="E25" s="398">
        <v>705102.10693200002</v>
      </c>
      <c r="F25" s="398">
        <v>687806.26</v>
      </c>
      <c r="G25" s="398">
        <v>589746.1</v>
      </c>
      <c r="H25" s="398">
        <v>585911.02830999997</v>
      </c>
      <c r="I25" s="398"/>
      <c r="J25" s="391"/>
      <c r="K25" s="393">
        <v>1.1541038978814644</v>
      </c>
      <c r="L25" s="393">
        <v>9.2228348120519943</v>
      </c>
      <c r="M25" s="393">
        <v>7.2331871734100828</v>
      </c>
      <c r="N25" s="393">
        <v>-2.4529563536913379</v>
      </c>
      <c r="O25" s="404">
        <v>-14.256944971684327</v>
      </c>
      <c r="P25" s="393">
        <v>-0.65029199684406569</v>
      </c>
      <c r="Q25" s="393"/>
    </row>
    <row r="26" spans="1:17" ht="14.25" hidden="1" customHeight="1" x14ac:dyDescent="0.45">
      <c r="A26" s="407" t="s">
        <v>43</v>
      </c>
      <c r="B26" s="402">
        <v>6701090.5</v>
      </c>
      <c r="C26" s="402">
        <v>6616781.2599999998</v>
      </c>
      <c r="D26" s="402">
        <v>6910419.8199999984</v>
      </c>
      <c r="E26" s="402">
        <v>7364322.4661350008</v>
      </c>
      <c r="F26" s="402">
        <v>7473814.6100000003</v>
      </c>
      <c r="G26" s="402">
        <v>7054231.0399999991</v>
      </c>
      <c r="H26" s="402">
        <v>6575690.4509019991</v>
      </c>
      <c r="I26" s="402"/>
      <c r="J26" s="403"/>
      <c r="K26" s="404">
        <v>-1.258142088962988</v>
      </c>
      <c r="L26" s="404">
        <v>4.4377855102315733</v>
      </c>
      <c r="M26" s="404">
        <v>6.5683801846788903</v>
      </c>
      <c r="N26" s="404">
        <v>1.48679181782847</v>
      </c>
      <c r="O26" s="404">
        <v>-5.6140484062662814</v>
      </c>
      <c r="P26" s="393">
        <v>-6.7837385305996474</v>
      </c>
      <c r="Q26" s="393"/>
    </row>
    <row r="27" spans="1:17" ht="12" customHeight="1" x14ac:dyDescent="0.45">
      <c r="A27" s="397" t="s">
        <v>15</v>
      </c>
      <c r="B27" s="398">
        <v>609998.51</v>
      </c>
      <c r="C27" s="398">
        <v>608941.54</v>
      </c>
      <c r="D27" s="398">
        <v>640284.25</v>
      </c>
      <c r="E27" s="398">
        <v>641942.70932999998</v>
      </c>
      <c r="F27" s="398">
        <v>634485.16</v>
      </c>
      <c r="G27" s="398">
        <v>574169.34</v>
      </c>
      <c r="H27" s="398">
        <v>602803.60353299999</v>
      </c>
      <c r="I27" s="398"/>
      <c r="J27" s="391"/>
      <c r="K27" s="393">
        <v>-0.17327419373531772</v>
      </c>
      <c r="L27" s="393">
        <v>5.1470802927978898</v>
      </c>
      <c r="M27" s="393">
        <v>0.25901922935007704</v>
      </c>
      <c r="N27" s="393">
        <v>-1.1617157141302292</v>
      </c>
      <c r="O27" s="393">
        <v>-9.5062617382572157</v>
      </c>
      <c r="P27" s="393">
        <v>4.987076379417954</v>
      </c>
      <c r="Q27" s="393"/>
    </row>
    <row r="28" spans="1:17" ht="11.85" customHeight="1" x14ac:dyDescent="0.45">
      <c r="A28" s="405" t="s">
        <v>33</v>
      </c>
      <c r="B28" s="402">
        <v>1851840.59</v>
      </c>
      <c r="C28" s="402">
        <v>1872102.38</v>
      </c>
      <c r="D28" s="402">
        <v>1911071.46</v>
      </c>
      <c r="E28" s="402">
        <v>2004348.7588860001</v>
      </c>
      <c r="F28" s="402">
        <v>2023902.9900000002</v>
      </c>
      <c r="G28" s="402">
        <v>1792614.3899999997</v>
      </c>
      <c r="H28" s="402">
        <v>1789050.5552159999</v>
      </c>
      <c r="I28" s="402"/>
      <c r="J28" s="403"/>
      <c r="K28" s="404">
        <v>1.094143313923146</v>
      </c>
      <c r="L28" s="404">
        <v>2.0815677826337753</v>
      </c>
      <c r="M28" s="404">
        <v>4.8808901623176526</v>
      </c>
      <c r="N28" s="404">
        <v>0.97559025231059859</v>
      </c>
      <c r="O28" s="404">
        <v>-11.427850106590364</v>
      </c>
      <c r="P28" s="404">
        <v>-0.19880654779300677</v>
      </c>
      <c r="Q28" s="404"/>
    </row>
    <row r="29" spans="1:17" ht="11.85" customHeight="1" x14ac:dyDescent="0.45">
      <c r="A29" s="405" t="s">
        <v>35</v>
      </c>
      <c r="B29" s="408">
        <v>3691356.55</v>
      </c>
      <c r="C29" s="408">
        <v>3750546.88</v>
      </c>
      <c r="D29" s="408">
        <v>3827263.98</v>
      </c>
      <c r="E29" s="408">
        <v>4073414.2668230003</v>
      </c>
      <c r="F29" s="408">
        <v>4118158.75</v>
      </c>
      <c r="G29" s="408">
        <v>3743896.7099999995</v>
      </c>
      <c r="H29" s="408">
        <v>3613762.8644349999</v>
      </c>
      <c r="I29" s="408"/>
      <c r="J29" s="403"/>
      <c r="K29" s="404">
        <v>1.6034844967766748</v>
      </c>
      <c r="L29" s="404">
        <v>2.045491029830826</v>
      </c>
      <c r="M29" s="404">
        <v>6.4314948775234582</v>
      </c>
      <c r="N29" s="404">
        <v>1.0984515751671253</v>
      </c>
      <c r="O29" s="404">
        <v>-9.0880916137582197</v>
      </c>
      <c r="P29" s="404">
        <v>-3.4758930506124885</v>
      </c>
      <c r="Q29" s="404"/>
    </row>
    <row r="30" spans="1:17" ht="13.5" customHeight="1" x14ac:dyDescent="0.45">
      <c r="A30" s="409" t="s">
        <v>16</v>
      </c>
      <c r="B30" s="410">
        <v>7311089.0099999998</v>
      </c>
      <c r="C30" s="410">
        <v>7225722.7999999998</v>
      </c>
      <c r="D30" s="410">
        <v>7550704.0699999994</v>
      </c>
      <c r="E30" s="410">
        <v>8006265.1754650008</v>
      </c>
      <c r="F30" s="410">
        <v>8108299.7700000005</v>
      </c>
      <c r="G30" s="410">
        <v>7628400.379999999</v>
      </c>
      <c r="H30" s="410">
        <v>7178494.0544349998</v>
      </c>
      <c r="I30" s="410"/>
      <c r="J30" s="411"/>
      <c r="K30" s="412">
        <v>-1.1676264628051602</v>
      </c>
      <c r="L30" s="412">
        <v>4.497560714618043</v>
      </c>
      <c r="M30" s="412">
        <v>6.033359289963558</v>
      </c>
      <c r="N30" s="412">
        <v>1.2744343623251719</v>
      </c>
      <c r="O30" s="412">
        <v>-5.9186192372362338</v>
      </c>
      <c r="P30" s="412">
        <v>-5.8977807030757727</v>
      </c>
      <c r="Q30" s="412"/>
    </row>
    <row r="31" spans="1:17" ht="12.75" customHeight="1" x14ac:dyDescent="0.45">
      <c r="A31" s="429" t="s">
        <v>20</v>
      </c>
      <c r="B31" s="429"/>
      <c r="C31" s="429"/>
      <c r="D31" s="429"/>
      <c r="E31" s="429"/>
      <c r="F31" s="429"/>
      <c r="G31" s="429"/>
      <c r="H31" s="429"/>
      <c r="I31" s="429"/>
      <c r="J31" s="387"/>
      <c r="K31" s="429" t="s">
        <v>0</v>
      </c>
      <c r="L31" s="429"/>
      <c r="M31" s="429"/>
      <c r="N31" s="429"/>
      <c r="O31" s="429"/>
      <c r="P31" s="429"/>
      <c r="Q31" s="429"/>
    </row>
    <row r="32" spans="1:17" ht="12" customHeight="1" x14ac:dyDescent="0.45">
      <c r="A32" s="430" t="s">
        <v>2</v>
      </c>
      <c r="B32" s="430"/>
      <c r="C32" s="430"/>
      <c r="D32" s="430"/>
      <c r="E32" s="430"/>
      <c r="F32" s="430"/>
      <c r="G32" s="430"/>
      <c r="H32" s="430"/>
      <c r="I32" s="430"/>
      <c r="J32" s="390"/>
      <c r="K32" s="421"/>
      <c r="L32" s="430" t="s">
        <v>3</v>
      </c>
      <c r="M32" s="430"/>
      <c r="N32" s="430"/>
      <c r="O32" s="430"/>
      <c r="P32" s="430"/>
      <c r="Q32" s="430"/>
    </row>
    <row r="33" spans="1:17" ht="11.85" customHeight="1" x14ac:dyDescent="0.45">
      <c r="A33" s="394"/>
      <c r="B33" s="395">
        <v>2557</v>
      </c>
      <c r="C33" s="395">
        <v>2558</v>
      </c>
      <c r="D33" s="395">
        <v>2559</v>
      </c>
      <c r="E33" s="395">
        <v>2560</v>
      </c>
      <c r="F33" s="395">
        <v>2561</v>
      </c>
      <c r="G33" s="395">
        <v>2562</v>
      </c>
      <c r="H33" s="395">
        <v>2563</v>
      </c>
      <c r="I33" s="395">
        <v>2564</v>
      </c>
      <c r="J33" s="396"/>
      <c r="K33" s="395">
        <v>2558</v>
      </c>
      <c r="L33" s="395">
        <v>2559</v>
      </c>
      <c r="M33" s="395">
        <v>2560</v>
      </c>
      <c r="N33" s="395">
        <v>2561</v>
      </c>
      <c r="O33" s="395">
        <v>2562</v>
      </c>
      <c r="P33" s="395">
        <v>2563</v>
      </c>
      <c r="Q33" s="395">
        <v>2564</v>
      </c>
    </row>
    <row r="34" spans="1:17" ht="11.85" customHeight="1" x14ac:dyDescent="0.45">
      <c r="A34" s="397" t="s">
        <v>4</v>
      </c>
      <c r="B34" s="399">
        <v>667007.72</v>
      </c>
      <c r="C34" s="399">
        <v>583266.69999999995</v>
      </c>
      <c r="D34" s="399">
        <v>561870.74</v>
      </c>
      <c r="E34" s="399">
        <v>586015.29209500004</v>
      </c>
      <c r="F34" s="399">
        <v>664002.43999999994</v>
      </c>
      <c r="G34" s="399">
        <v>755505.54</v>
      </c>
      <c r="H34" s="399">
        <v>638282.93999999994</v>
      </c>
      <c r="I34" s="399">
        <v>601897.76027800003</v>
      </c>
      <c r="J34" s="391"/>
      <c r="K34" s="400">
        <v>-12.554730251098146</v>
      </c>
      <c r="L34" s="400">
        <v>-3.6682978815694378</v>
      </c>
      <c r="M34" s="400">
        <v>4.2971719963563304</v>
      </c>
      <c r="N34" s="400">
        <v>13.308039731556565</v>
      </c>
      <c r="O34" s="400">
        <v>13.780536710075953</v>
      </c>
      <c r="P34" s="400">
        <v>-15.515782981551673</v>
      </c>
      <c r="Q34" s="400">
        <v>-5.7004781800998661</v>
      </c>
    </row>
    <row r="35" spans="1:17" ht="9.75" customHeight="1" x14ac:dyDescent="0.45">
      <c r="A35" s="397" t="s">
        <v>5</v>
      </c>
      <c r="B35" s="398">
        <v>547640.66</v>
      </c>
      <c r="C35" s="398">
        <v>552065</v>
      </c>
      <c r="D35" s="398">
        <v>510320.27</v>
      </c>
      <c r="E35" s="398">
        <v>594546.92804300005</v>
      </c>
      <c r="F35" s="398">
        <v>623891.59</v>
      </c>
      <c r="G35" s="398">
        <v>558041.34</v>
      </c>
      <c r="H35" s="398">
        <v>506700.95</v>
      </c>
      <c r="I35" s="398"/>
      <c r="J35" s="391"/>
      <c r="K35" s="393">
        <v>0.80789107222243306</v>
      </c>
      <c r="L35" s="393">
        <v>-7.5615606857888036</v>
      </c>
      <c r="M35" s="393">
        <v>16.504666381956579</v>
      </c>
      <c r="N35" s="393">
        <v>4.9356342742515436</v>
      </c>
      <c r="O35" s="393">
        <v>-10.554758399612341</v>
      </c>
      <c r="P35" s="393">
        <v>-9.2001051391640498</v>
      </c>
      <c r="Q35" s="393"/>
    </row>
    <row r="36" spans="1:17" ht="10.5" hidden="1" customHeight="1" x14ac:dyDescent="0.45">
      <c r="A36" s="401" t="s">
        <v>49</v>
      </c>
      <c r="B36" s="402">
        <v>1214648.3799999999</v>
      </c>
      <c r="C36" s="402">
        <v>1135331.7</v>
      </c>
      <c r="D36" s="402">
        <v>1072191.01</v>
      </c>
      <c r="E36" s="402">
        <v>1180562.2201380001</v>
      </c>
      <c r="F36" s="402">
        <v>1287894.0299999998</v>
      </c>
      <c r="G36" s="402">
        <v>1313546.8799999999</v>
      </c>
      <c r="H36" s="402">
        <v>1144983.8899999999</v>
      </c>
      <c r="I36" s="402"/>
      <c r="J36" s="403"/>
      <c r="K36" s="404">
        <v>-6.5300115906794298</v>
      </c>
      <c r="L36" s="404">
        <v>-5.5614310778074767</v>
      </c>
      <c r="M36" s="404">
        <v>10.107453721142479</v>
      </c>
      <c r="N36" s="404">
        <v>9.0915843342380889</v>
      </c>
      <c r="O36" s="404">
        <v>1.9918447793410454</v>
      </c>
      <c r="P36" s="404">
        <v>-12.832658854170475</v>
      </c>
      <c r="Q36" s="404"/>
    </row>
    <row r="37" spans="1:17" ht="11.85" customHeight="1" x14ac:dyDescent="0.45">
      <c r="A37" s="397" t="s">
        <v>6</v>
      </c>
      <c r="B37" s="398">
        <v>602889.80000000005</v>
      </c>
      <c r="C37" s="398">
        <v>568389.92000000004</v>
      </c>
      <c r="D37" s="398">
        <v>578497.25</v>
      </c>
      <c r="E37" s="398">
        <v>671744.97734800004</v>
      </c>
      <c r="F37" s="398">
        <v>664671.52</v>
      </c>
      <c r="G37" s="398">
        <v>608759.99</v>
      </c>
      <c r="H37" s="398">
        <v>646518.73</v>
      </c>
      <c r="I37" s="398"/>
      <c r="J37" s="391"/>
      <c r="K37" s="393">
        <v>-5.7224189229938887</v>
      </c>
      <c r="L37" s="393">
        <v>1.7782387836856817</v>
      </c>
      <c r="M37" s="393">
        <v>16.118957756151818</v>
      </c>
      <c r="N37" s="393">
        <v>-1.0529974300553024</v>
      </c>
      <c r="O37" s="393">
        <v>-8.4119039732588607</v>
      </c>
      <c r="P37" s="393">
        <v>6.2025659734963767</v>
      </c>
      <c r="Q37" s="393"/>
    </row>
    <row r="38" spans="1:17" ht="11.85" customHeight="1" x14ac:dyDescent="0.45">
      <c r="A38" s="405" t="s">
        <v>31</v>
      </c>
      <c r="B38" s="402">
        <v>1817538.18</v>
      </c>
      <c r="C38" s="402">
        <v>1703721.62</v>
      </c>
      <c r="D38" s="402">
        <v>1650688.26</v>
      </c>
      <c r="E38" s="402">
        <v>1852307.1974860001</v>
      </c>
      <c r="F38" s="402">
        <v>1952565.5499999998</v>
      </c>
      <c r="G38" s="402">
        <v>1922306.8699999999</v>
      </c>
      <c r="H38" s="402">
        <v>1791502.6199999999</v>
      </c>
      <c r="I38" s="402"/>
      <c r="J38" s="403"/>
      <c r="K38" s="404">
        <v>-6.2621275994323211</v>
      </c>
      <c r="L38" s="404">
        <v>-3.1127949177518821</v>
      </c>
      <c r="M38" s="404">
        <v>12.214234654216295</v>
      </c>
      <c r="N38" s="404">
        <v>5.4126201447617817</v>
      </c>
      <c r="O38" s="393">
        <v>-1.5496883062389388</v>
      </c>
      <c r="P38" s="393">
        <v>-6.804545727914924</v>
      </c>
      <c r="Q38" s="393"/>
    </row>
    <row r="39" spans="1:17" ht="11.85" customHeight="1" x14ac:dyDescent="0.45">
      <c r="A39" s="397" t="s">
        <v>7</v>
      </c>
      <c r="B39" s="398">
        <v>606588.34</v>
      </c>
      <c r="C39" s="398">
        <v>572283.53</v>
      </c>
      <c r="D39" s="398">
        <v>521215.39</v>
      </c>
      <c r="E39" s="398">
        <v>582426.24976300006</v>
      </c>
      <c r="F39" s="398">
        <v>632818.53</v>
      </c>
      <c r="G39" s="398">
        <v>633820</v>
      </c>
      <c r="H39" s="398">
        <v>537203.06000000006</v>
      </c>
      <c r="I39" s="398"/>
      <c r="J39" s="391"/>
      <c r="K39" s="393">
        <v>-5.6553691750817254</v>
      </c>
      <c r="L39" s="393">
        <v>-8.923573250483031</v>
      </c>
      <c r="M39" s="393">
        <v>11.743870372476927</v>
      </c>
      <c r="N39" s="393">
        <v>8.6521306787778798</v>
      </c>
      <c r="O39" s="393">
        <v>0.15825547965544473</v>
      </c>
      <c r="P39" s="393">
        <v>-15.243592818150253</v>
      </c>
      <c r="Q39" s="393"/>
    </row>
    <row r="40" spans="1:17" ht="11.25" hidden="1" customHeight="1" x14ac:dyDescent="0.45">
      <c r="A40" s="401" t="s">
        <v>50</v>
      </c>
      <c r="B40" s="402">
        <v>2424126.52</v>
      </c>
      <c r="C40" s="402">
        <v>2276005.1500000004</v>
      </c>
      <c r="D40" s="402">
        <v>2171903.65</v>
      </c>
      <c r="E40" s="402">
        <v>2434733.447249</v>
      </c>
      <c r="F40" s="402">
        <v>2585384.08</v>
      </c>
      <c r="G40" s="402">
        <v>2556126.87</v>
      </c>
      <c r="H40" s="402">
        <v>2328705.6799999997</v>
      </c>
      <c r="I40" s="402"/>
      <c r="J40" s="403"/>
      <c r="K40" s="404">
        <v>-6.1102986489335436</v>
      </c>
      <c r="L40" s="404">
        <v>-4.5738692638722878</v>
      </c>
      <c r="M40" s="404">
        <v>12.101356211128422</v>
      </c>
      <c r="N40" s="404">
        <v>6.1875616372387698</v>
      </c>
      <c r="O40" s="393">
        <v>-1.1316388240465991</v>
      </c>
      <c r="P40" s="393">
        <v>-8.897101026914223</v>
      </c>
      <c r="Q40" s="393"/>
    </row>
    <row r="41" spans="1:17" ht="11.85" customHeight="1" x14ac:dyDescent="0.45">
      <c r="A41" s="397" t="s">
        <v>8</v>
      </c>
      <c r="B41" s="398">
        <v>648083.29</v>
      </c>
      <c r="C41" s="398">
        <v>520570.49</v>
      </c>
      <c r="D41" s="398">
        <v>564311.66</v>
      </c>
      <c r="E41" s="398">
        <v>650590.80569099996</v>
      </c>
      <c r="F41" s="398">
        <v>659339.43000000005</v>
      </c>
      <c r="G41" s="398">
        <v>662742.04</v>
      </c>
      <c r="H41" s="398">
        <v>443908.89</v>
      </c>
      <c r="I41" s="398"/>
      <c r="J41" s="403"/>
      <c r="K41" s="393">
        <v>-19.675372281238733</v>
      </c>
      <c r="L41" s="393">
        <v>8.402545061668798</v>
      </c>
      <c r="M41" s="393">
        <v>15.289272188882276</v>
      </c>
      <c r="N41" s="393">
        <v>1.3447199426232403</v>
      </c>
      <c r="O41" s="393">
        <v>0.51606347886701265</v>
      </c>
      <c r="P41" s="393">
        <v>-33.019355464457931</v>
      </c>
      <c r="Q41" s="393"/>
    </row>
    <row r="42" spans="1:17" ht="10.5" hidden="1" customHeight="1" x14ac:dyDescent="0.45">
      <c r="A42" s="401" t="s">
        <v>51</v>
      </c>
      <c r="B42" s="402">
        <v>3072209.81</v>
      </c>
      <c r="C42" s="402">
        <v>2796575.6400000006</v>
      </c>
      <c r="D42" s="402">
        <v>2736215.31</v>
      </c>
      <c r="E42" s="402">
        <v>3085324.25294</v>
      </c>
      <c r="F42" s="402">
        <v>3244723.5100000002</v>
      </c>
      <c r="G42" s="402">
        <v>3218868.91</v>
      </c>
      <c r="H42" s="402">
        <v>2772614.57</v>
      </c>
      <c r="I42" s="402"/>
      <c r="J42" s="403"/>
      <c r="K42" s="404">
        <v>-8.9718537159413465</v>
      </c>
      <c r="L42" s="404">
        <v>-2.158365721872646</v>
      </c>
      <c r="M42" s="404">
        <v>12.758825727789681</v>
      </c>
      <c r="N42" s="404">
        <v>5.1663696905798195</v>
      </c>
      <c r="O42" s="393">
        <v>-0.79681981901749133</v>
      </c>
      <c r="P42" s="393">
        <v>-13.863700339384133</v>
      </c>
      <c r="Q42" s="393"/>
    </row>
    <row r="43" spans="1:17" ht="11.25" customHeight="1" x14ac:dyDescent="0.45">
      <c r="A43" s="416" t="s">
        <v>9</v>
      </c>
      <c r="B43" s="406">
        <v>588976.98</v>
      </c>
      <c r="C43" s="406">
        <v>605189.81999999995</v>
      </c>
      <c r="D43" s="406">
        <v>578428.02</v>
      </c>
      <c r="E43" s="406">
        <v>630863.55424500001</v>
      </c>
      <c r="F43" s="406">
        <v>649119.12</v>
      </c>
      <c r="G43" s="406">
        <v>580052.65</v>
      </c>
      <c r="H43" s="406">
        <v>474410.88</v>
      </c>
      <c r="I43" s="406"/>
      <c r="J43" s="391"/>
      <c r="K43" s="393">
        <v>2.7527119990326199</v>
      </c>
      <c r="L43" s="393">
        <v>-4.4220505890201434</v>
      </c>
      <c r="M43" s="393">
        <v>9.0651788004668212</v>
      </c>
      <c r="N43" s="393">
        <v>2.8937423365418047</v>
      </c>
      <c r="O43" s="393">
        <v>-10.640030138073886</v>
      </c>
      <c r="P43" s="393">
        <v>-18.212445025464497</v>
      </c>
      <c r="Q43" s="393"/>
    </row>
    <row r="44" spans="1:17" ht="11.85" customHeight="1" x14ac:dyDescent="0.45">
      <c r="A44" s="405" t="s">
        <v>32</v>
      </c>
      <c r="B44" s="402">
        <v>1843648.6099999999</v>
      </c>
      <c r="C44" s="402">
        <v>1698043.8399999999</v>
      </c>
      <c r="D44" s="402">
        <v>1663955.07</v>
      </c>
      <c r="E44" s="402">
        <v>1863880.6096989999</v>
      </c>
      <c r="F44" s="402">
        <v>1941277.08</v>
      </c>
      <c r="G44" s="402">
        <v>1876614.69</v>
      </c>
      <c r="H44" s="402">
        <v>1455522.83</v>
      </c>
      <c r="I44" s="402"/>
      <c r="J44" s="403"/>
      <c r="K44" s="404">
        <v>-7.8976421651195228</v>
      </c>
      <c r="L44" s="404">
        <v>-2.007531796116635</v>
      </c>
      <c r="M44" s="404">
        <v>12.01508041313879</v>
      </c>
      <c r="N44" s="404">
        <v>4.1524371195373444</v>
      </c>
      <c r="O44" s="393">
        <v>-3.3309201796170251</v>
      </c>
      <c r="P44" s="393">
        <v>-22.438908863065542</v>
      </c>
      <c r="Q44" s="393"/>
    </row>
    <row r="45" spans="1:17" ht="11.25" customHeight="1" x14ac:dyDescent="0.45">
      <c r="A45" s="405" t="s">
        <v>34</v>
      </c>
      <c r="B45" s="402">
        <v>3661186.79</v>
      </c>
      <c r="C45" s="402">
        <v>3401765.4600000004</v>
      </c>
      <c r="D45" s="402">
        <v>3314643.33</v>
      </c>
      <c r="E45" s="402">
        <v>3716187.8071849998</v>
      </c>
      <c r="F45" s="402">
        <v>3893842.6300000004</v>
      </c>
      <c r="G45" s="402">
        <v>3798921.56</v>
      </c>
      <c r="H45" s="402">
        <v>3247025.4499999997</v>
      </c>
      <c r="I45" s="402"/>
      <c r="J45" s="403"/>
      <c r="K45" s="404">
        <v>-7.0857168694198114</v>
      </c>
      <c r="L45" s="404">
        <v>-2.5610857369337992</v>
      </c>
      <c r="M45" s="404">
        <v>12.114258977752513</v>
      </c>
      <c r="N45" s="404">
        <v>4.7805663231421436</v>
      </c>
      <c r="O45" s="393">
        <v>-2.4377222969588885</v>
      </c>
      <c r="P45" s="393">
        <v>-14.527704804728858</v>
      </c>
      <c r="Q45" s="393"/>
    </row>
    <row r="46" spans="1:17" ht="11.25" customHeight="1" x14ac:dyDescent="0.45">
      <c r="A46" s="397" t="s">
        <v>10</v>
      </c>
      <c r="B46" s="398">
        <v>651677.23</v>
      </c>
      <c r="C46" s="398">
        <v>590210.68000000005</v>
      </c>
      <c r="D46" s="398">
        <v>568955.04</v>
      </c>
      <c r="E46" s="398">
        <v>646798.35173500003</v>
      </c>
      <c r="F46" s="398">
        <v>681465.06</v>
      </c>
      <c r="G46" s="398">
        <v>658395.84</v>
      </c>
      <c r="H46" s="398">
        <v>483309.72859399999</v>
      </c>
      <c r="I46" s="398"/>
      <c r="J46" s="391"/>
      <c r="K46" s="393">
        <v>-9.4320542701791137</v>
      </c>
      <c r="L46" s="393">
        <v>-3.6013648550039856</v>
      </c>
      <c r="M46" s="393">
        <v>13.681803703681039</v>
      </c>
      <c r="N46" s="393">
        <v>5.3597397352681098</v>
      </c>
      <c r="O46" s="393">
        <v>-3.3852388558263113</v>
      </c>
      <c r="P46" s="393">
        <v>-26.592833789168534</v>
      </c>
      <c r="Q46" s="393"/>
    </row>
    <row r="47" spans="1:17" ht="8.4499999999999993" hidden="1" customHeight="1" x14ac:dyDescent="0.45">
      <c r="A47" s="407" t="s">
        <v>52</v>
      </c>
      <c r="B47" s="402">
        <v>4312864.0199999996</v>
      </c>
      <c r="C47" s="402">
        <v>3991976.1400000006</v>
      </c>
      <c r="D47" s="402">
        <v>3883598.37</v>
      </c>
      <c r="E47" s="402">
        <v>4362986.1589199994</v>
      </c>
      <c r="F47" s="402">
        <v>4575307.6900000004</v>
      </c>
      <c r="G47" s="402">
        <v>4457317.4000000004</v>
      </c>
      <c r="H47" s="402">
        <v>3730335.1785939997</v>
      </c>
      <c r="I47" s="402"/>
      <c r="J47" s="403"/>
      <c r="K47" s="404">
        <v>-7.4402503420453066</v>
      </c>
      <c r="L47" s="404">
        <v>-2.7148902247697393</v>
      </c>
      <c r="M47" s="404">
        <v>12.343907460235105</v>
      </c>
      <c r="N47" s="404">
        <v>4.8664268770579389</v>
      </c>
      <c r="O47" s="393">
        <v>-2.5788492926472451</v>
      </c>
      <c r="P47" s="393">
        <v>-16.309859858891819</v>
      </c>
      <c r="Q47" s="393"/>
    </row>
    <row r="48" spans="1:17" ht="11.85" customHeight="1" x14ac:dyDescent="0.45">
      <c r="A48" s="397" t="s">
        <v>11</v>
      </c>
      <c r="B48" s="398">
        <v>570992.82999999996</v>
      </c>
      <c r="C48" s="398">
        <v>586459.49</v>
      </c>
      <c r="D48" s="398">
        <v>585713.25</v>
      </c>
      <c r="E48" s="398">
        <v>642226.26649499999</v>
      </c>
      <c r="F48" s="398">
        <v>780889.88</v>
      </c>
      <c r="G48" s="398">
        <v>612905.54</v>
      </c>
      <c r="H48" s="398">
        <v>505383.48989099998</v>
      </c>
      <c r="I48" s="398"/>
      <c r="J48" s="391"/>
      <c r="K48" s="393">
        <v>2.7087310360797368</v>
      </c>
      <c r="L48" s="393">
        <v>-0.12724493553680771</v>
      </c>
      <c r="M48" s="393">
        <v>9.6485808533441908</v>
      </c>
      <c r="N48" s="393">
        <v>21.591084130172298</v>
      </c>
      <c r="O48" s="393">
        <v>-21.511911513054816</v>
      </c>
      <c r="P48" s="393">
        <v>-17.543005094879717</v>
      </c>
      <c r="Q48" s="393"/>
    </row>
    <row r="49" spans="1:17" ht="12" hidden="1" customHeight="1" x14ac:dyDescent="0.45">
      <c r="A49" s="407" t="s">
        <v>53</v>
      </c>
      <c r="B49" s="402">
        <v>4883856.8499999996</v>
      </c>
      <c r="C49" s="402">
        <v>4578435.6300000008</v>
      </c>
      <c r="D49" s="402">
        <v>4469311.62</v>
      </c>
      <c r="E49" s="402">
        <v>5005212.425414999</v>
      </c>
      <c r="F49" s="402">
        <v>5356197.57</v>
      </c>
      <c r="G49" s="402">
        <v>5070222.9400000004</v>
      </c>
      <c r="H49" s="402">
        <v>4235718.6684849998</v>
      </c>
      <c r="I49" s="402"/>
      <c r="J49" s="403"/>
      <c r="K49" s="404">
        <v>-6.2536890285799229</v>
      </c>
      <c r="L49" s="404">
        <v>-2.3834344046462119</v>
      </c>
      <c r="M49" s="404">
        <v>11.990678900456686</v>
      </c>
      <c r="N49" s="404">
        <v>7.0123925770423146</v>
      </c>
      <c r="O49" s="393">
        <v>-5.3391352029607759</v>
      </c>
      <c r="P49" s="393">
        <v>-16.458926587456936</v>
      </c>
      <c r="Q49" s="393"/>
    </row>
    <row r="50" spans="1:17" ht="11.85" customHeight="1" x14ac:dyDescent="0.45">
      <c r="A50" s="397" t="s">
        <v>12</v>
      </c>
      <c r="B50" s="398">
        <v>695869.92</v>
      </c>
      <c r="C50" s="398">
        <v>573178.29</v>
      </c>
      <c r="D50" s="398">
        <v>585303.62</v>
      </c>
      <c r="E50" s="398">
        <v>614963.00359099999</v>
      </c>
      <c r="F50" s="398">
        <v>664092.43000000005</v>
      </c>
      <c r="G50" s="398">
        <v>593058.85</v>
      </c>
      <c r="H50" s="398">
        <v>548019.22153099999</v>
      </c>
      <c r="I50" s="398"/>
      <c r="J50" s="391"/>
      <c r="K50" s="393">
        <v>-17.631403007044767</v>
      </c>
      <c r="L50" s="393">
        <v>2.1154552102802038</v>
      </c>
      <c r="M50" s="393">
        <v>5.067350103011492</v>
      </c>
      <c r="N50" s="393">
        <v>7.9890052120395572</v>
      </c>
      <c r="O50" s="393">
        <v>-10.696339363482888</v>
      </c>
      <c r="P50" s="393">
        <v>-7.5944619103146316</v>
      </c>
      <c r="Q50" s="393"/>
    </row>
    <row r="51" spans="1:17" ht="11.85" customHeight="1" x14ac:dyDescent="0.45">
      <c r="A51" s="405" t="s">
        <v>26</v>
      </c>
      <c r="B51" s="402">
        <v>1918539.98</v>
      </c>
      <c r="C51" s="402">
        <v>1749848.46</v>
      </c>
      <c r="D51" s="402">
        <v>1739971.9100000001</v>
      </c>
      <c r="E51" s="402">
        <v>1903987.6218210002</v>
      </c>
      <c r="F51" s="402">
        <v>2126447.37</v>
      </c>
      <c r="G51" s="402">
        <v>1864360.23</v>
      </c>
      <c r="H51" s="402">
        <v>1536712.4400160001</v>
      </c>
      <c r="I51" s="402"/>
      <c r="J51" s="403"/>
      <c r="K51" s="404">
        <v>-8.7927028760693364</v>
      </c>
      <c r="L51" s="404">
        <v>-0.56442316153478833</v>
      </c>
      <c r="M51" s="404">
        <v>9.4263425103799481</v>
      </c>
      <c r="N51" s="404">
        <v>11.683886262151022</v>
      </c>
      <c r="O51" s="404">
        <v>-12.325117644458805</v>
      </c>
      <c r="P51" s="393">
        <v>-17.574274794737487</v>
      </c>
      <c r="Q51" s="393"/>
    </row>
    <row r="52" spans="1:17" ht="9.75" hidden="1" customHeight="1" x14ac:dyDescent="0.45">
      <c r="A52" s="407" t="s">
        <v>48</v>
      </c>
      <c r="B52" s="402">
        <v>5579726.7699999996</v>
      </c>
      <c r="C52" s="402">
        <v>5151613.9200000009</v>
      </c>
      <c r="D52" s="402">
        <v>5054615.24</v>
      </c>
      <c r="E52" s="402">
        <v>5620175.4290059991</v>
      </c>
      <c r="F52" s="402">
        <v>6020290</v>
      </c>
      <c r="G52" s="402">
        <v>5663281.79</v>
      </c>
      <c r="H52" s="402">
        <v>4783737.8900159998</v>
      </c>
      <c r="I52" s="402"/>
      <c r="J52" s="403"/>
      <c r="K52" s="404">
        <v>-7.6726489960367461</v>
      </c>
      <c r="L52" s="404">
        <v>-1.8828794530472259</v>
      </c>
      <c r="M52" s="404">
        <v>11.188985949522024</v>
      </c>
      <c r="N52" s="404">
        <v>7.1192541237946161</v>
      </c>
      <c r="O52" s="404">
        <v>-5.930083268413977</v>
      </c>
      <c r="P52" s="393">
        <v>-15.530639876282759</v>
      </c>
      <c r="Q52" s="393"/>
    </row>
    <row r="53" spans="1:17" ht="12" customHeight="1" x14ac:dyDescent="0.45">
      <c r="A53" s="397" t="s">
        <v>13</v>
      </c>
      <c r="B53" s="398">
        <v>651946.56000000006</v>
      </c>
      <c r="C53" s="398">
        <v>593171.23</v>
      </c>
      <c r="D53" s="398">
        <v>612072.64</v>
      </c>
      <c r="E53" s="398">
        <v>658785.20916900004</v>
      </c>
      <c r="F53" s="398">
        <v>716493.74</v>
      </c>
      <c r="G53" s="398">
        <v>620986.04</v>
      </c>
      <c r="H53" s="398">
        <v>544197.90638299996</v>
      </c>
      <c r="I53" s="398"/>
      <c r="J53" s="391"/>
      <c r="K53" s="393">
        <v>-9.0153600933180922</v>
      </c>
      <c r="L53" s="393">
        <v>3.1865014761420563</v>
      </c>
      <c r="M53" s="393">
        <v>7.6318668923021971</v>
      </c>
      <c r="N53" s="393">
        <v>8.7598400856318861</v>
      </c>
      <c r="O53" s="404">
        <v>-13.329872219120842</v>
      </c>
      <c r="P53" s="393">
        <v>-12.36551688295603</v>
      </c>
      <c r="Q53" s="393"/>
    </row>
    <row r="54" spans="1:17" ht="13.5" hidden="1" customHeight="1" x14ac:dyDescent="0.45">
      <c r="A54" s="407" t="s">
        <v>39</v>
      </c>
      <c r="B54" s="402">
        <v>6231673.3300000001</v>
      </c>
      <c r="C54" s="402">
        <v>5744785.1500000004</v>
      </c>
      <c r="D54" s="402">
        <v>5666687.8799999999</v>
      </c>
      <c r="E54" s="402">
        <v>6278960.6381750004</v>
      </c>
      <c r="F54" s="402">
        <v>6736783.7400000002</v>
      </c>
      <c r="G54" s="402">
        <v>6284267.8300000001</v>
      </c>
      <c r="H54" s="402">
        <v>5327935.7963990001</v>
      </c>
      <c r="I54" s="402"/>
      <c r="J54" s="403"/>
      <c r="K54" s="404">
        <v>-7.8131210385509631</v>
      </c>
      <c r="L54" s="404">
        <v>-1.3594463145414681</v>
      </c>
      <c r="M54" s="404">
        <v>10.804772931573581</v>
      </c>
      <c r="N54" s="404">
        <v>7.2913835299669438</v>
      </c>
      <c r="O54" s="404">
        <v>-6.7170912332121251</v>
      </c>
      <c r="P54" s="393">
        <v>-15.217875168140315</v>
      </c>
      <c r="Q54" s="393"/>
    </row>
    <row r="55" spans="1:17" ht="15.75" customHeight="1" x14ac:dyDescent="0.45">
      <c r="A55" s="397" t="s">
        <v>14</v>
      </c>
      <c r="B55" s="398">
        <v>605434.54</v>
      </c>
      <c r="C55" s="398">
        <v>598483.51</v>
      </c>
      <c r="D55" s="398">
        <v>608756.12</v>
      </c>
      <c r="E55" s="398">
        <v>650968.12724399997</v>
      </c>
      <c r="F55" s="398">
        <v>727619.52</v>
      </c>
      <c r="G55" s="398">
        <v>580844.59</v>
      </c>
      <c r="H55" s="398">
        <v>585911</v>
      </c>
      <c r="I55" s="398"/>
      <c r="J55" s="391"/>
      <c r="K55" s="393">
        <v>-1.1481059537832183</v>
      </c>
      <c r="L55" s="393">
        <v>1.7164399400076968</v>
      </c>
      <c r="M55" s="393">
        <v>6.9341409239549012</v>
      </c>
      <c r="N55" s="393">
        <v>11.774983988927179</v>
      </c>
      <c r="O55" s="404">
        <v>-20.17193408994855</v>
      </c>
      <c r="P55" s="393">
        <v>0.87224880582945641</v>
      </c>
      <c r="Q55" s="393"/>
    </row>
    <row r="56" spans="1:17" ht="15" customHeight="1" x14ac:dyDescent="0.45">
      <c r="A56" s="407" t="s">
        <v>43</v>
      </c>
      <c r="B56" s="402">
        <v>6837107.8700000001</v>
      </c>
      <c r="C56" s="402">
        <v>6343268.6600000001</v>
      </c>
      <c r="D56" s="402">
        <v>6275444</v>
      </c>
      <c r="E56" s="402">
        <v>6929928.7654190008</v>
      </c>
      <c r="F56" s="402">
        <v>7464403.2599999998</v>
      </c>
      <c r="G56" s="402">
        <v>6865112.4199999999</v>
      </c>
      <c r="H56" s="402">
        <v>5913846.7963990001</v>
      </c>
      <c r="I56" s="402"/>
      <c r="J56" s="403"/>
      <c r="K56" s="404">
        <v>-7.2229255321080714</v>
      </c>
      <c r="L56" s="404">
        <v>-1.0692383317720044</v>
      </c>
      <c r="M56" s="404">
        <v>10.42929815673601</v>
      </c>
      <c r="N56" s="404">
        <v>7.7125539478569705</v>
      </c>
      <c r="O56" s="404">
        <v>-8.0286503706392676</v>
      </c>
      <c r="P56" s="393">
        <v>-13.856519244021348</v>
      </c>
      <c r="Q56" s="393"/>
    </row>
    <row r="57" spans="1:17" ht="14.25" customHeight="1" x14ac:dyDescent="0.45">
      <c r="A57" s="397" t="s">
        <v>15</v>
      </c>
      <c r="B57" s="398">
        <v>566796.92000000004</v>
      </c>
      <c r="C57" s="398">
        <v>562809.74</v>
      </c>
      <c r="D57" s="398">
        <v>612742.71</v>
      </c>
      <c r="E57" s="398">
        <v>657189.64674899995</v>
      </c>
      <c r="F57" s="398">
        <v>599635.65</v>
      </c>
      <c r="G57" s="398">
        <v>560536.55000000005</v>
      </c>
      <c r="H57" s="398">
        <v>582100.02365900006</v>
      </c>
      <c r="I57" s="398"/>
      <c r="J57" s="391"/>
      <c r="K57" s="393">
        <v>-0.70345830390187158</v>
      </c>
      <c r="L57" s="393">
        <v>8.8720870395739837</v>
      </c>
      <c r="M57" s="393">
        <v>7.2537683474031001</v>
      </c>
      <c r="N57" s="393">
        <v>-8.7575933421515817</v>
      </c>
      <c r="O57" s="393">
        <v>-6.5204762258548099</v>
      </c>
      <c r="P57" s="393">
        <v>3.846934452178008</v>
      </c>
      <c r="Q57" s="393"/>
    </row>
    <row r="58" spans="1:17" ht="11.85" customHeight="1" x14ac:dyDescent="0.45">
      <c r="A58" s="405" t="s">
        <v>33</v>
      </c>
      <c r="B58" s="402">
        <v>1824178.02</v>
      </c>
      <c r="C58" s="402">
        <v>1754464.48</v>
      </c>
      <c r="D58" s="402">
        <v>1833571.47</v>
      </c>
      <c r="E58" s="402">
        <v>1966942.9831619998</v>
      </c>
      <c r="F58" s="402">
        <v>2043748.9100000001</v>
      </c>
      <c r="G58" s="402">
        <v>1762367.18</v>
      </c>
      <c r="H58" s="402">
        <v>1712208.930042</v>
      </c>
      <c r="I58" s="402"/>
      <c r="J58" s="403"/>
      <c r="K58" s="404">
        <v>-3.8216412672267608</v>
      </c>
      <c r="L58" s="404">
        <v>4.5088966406433117</v>
      </c>
      <c r="M58" s="404">
        <v>7.2738649866754157</v>
      </c>
      <c r="N58" s="404">
        <v>3.9048374810808806</v>
      </c>
      <c r="O58" s="404">
        <v>-13.767920737386486</v>
      </c>
      <c r="P58" s="393">
        <v>-2.8460726304492256</v>
      </c>
      <c r="Q58" s="393"/>
    </row>
    <row r="59" spans="1:17" ht="11.85" customHeight="1" x14ac:dyDescent="0.45">
      <c r="A59" s="405" t="s">
        <v>35</v>
      </c>
      <c r="B59" s="408">
        <v>3742718</v>
      </c>
      <c r="C59" s="408">
        <v>3504312.94</v>
      </c>
      <c r="D59" s="408">
        <v>3573543.38</v>
      </c>
      <c r="E59" s="408">
        <v>3870930.6049830001</v>
      </c>
      <c r="F59" s="408">
        <v>4170196.2800000003</v>
      </c>
      <c r="G59" s="408">
        <v>3626727.41</v>
      </c>
      <c r="H59" s="408">
        <v>3248921.3700580001</v>
      </c>
      <c r="I59" s="408"/>
      <c r="J59" s="403"/>
      <c r="K59" s="404">
        <v>-6.3698376420558533</v>
      </c>
      <c r="L59" s="404">
        <v>1.9755781285903051</v>
      </c>
      <c r="M59" s="404">
        <v>8.3219145078071044</v>
      </c>
      <c r="N59" s="404">
        <v>7.7311041079310305</v>
      </c>
      <c r="O59" s="404">
        <v>-13.032213198367726</v>
      </c>
      <c r="P59" s="393">
        <v>-10.417271474560586</v>
      </c>
      <c r="Q59" s="393"/>
    </row>
    <row r="60" spans="1:17" ht="13.5" customHeight="1" x14ac:dyDescent="0.45">
      <c r="A60" s="409" t="s">
        <v>16</v>
      </c>
      <c r="B60" s="410">
        <v>7403904.79</v>
      </c>
      <c r="C60" s="410">
        <v>6906078.4000000004</v>
      </c>
      <c r="D60" s="410">
        <v>6888186.71</v>
      </c>
      <c r="E60" s="410">
        <v>7587118.4121679999</v>
      </c>
      <c r="F60" s="410">
        <v>8064038.9100000001</v>
      </c>
      <c r="G60" s="410">
        <v>7425648.9699999997</v>
      </c>
      <c r="H60" s="410">
        <v>6495946.8200580003</v>
      </c>
      <c r="I60" s="410"/>
      <c r="J60" s="411"/>
      <c r="K60" s="412">
        <v>-6.7238356532134613</v>
      </c>
      <c r="L60" s="412">
        <v>-0.2590716317382169</v>
      </c>
      <c r="M60" s="412">
        <v>10.14681703028344</v>
      </c>
      <c r="N60" s="412">
        <v>6.2859240086081902</v>
      </c>
      <c r="O60" s="412">
        <v>-7.9165037163740575</v>
      </c>
      <c r="P60" s="412">
        <v>-12.520146773676533</v>
      </c>
      <c r="Q60" s="412"/>
    </row>
    <row r="61" spans="1:17" ht="12.6" customHeight="1" x14ac:dyDescent="0.45">
      <c r="A61" s="429" t="s">
        <v>21</v>
      </c>
      <c r="B61" s="429"/>
      <c r="C61" s="429"/>
      <c r="D61" s="429"/>
      <c r="E61" s="429"/>
      <c r="F61" s="429"/>
      <c r="G61" s="429"/>
      <c r="H61" s="429"/>
      <c r="I61" s="429"/>
      <c r="J61" s="387"/>
      <c r="K61" s="388"/>
      <c r="L61" s="388"/>
      <c r="M61" s="388"/>
    </row>
    <row r="62" spans="1:17" ht="10.5" customHeight="1" x14ac:dyDescent="0.45">
      <c r="A62" s="430" t="s">
        <v>2</v>
      </c>
      <c r="B62" s="430"/>
      <c r="C62" s="430"/>
      <c r="D62" s="430"/>
      <c r="E62" s="430"/>
      <c r="F62" s="430"/>
      <c r="G62" s="430"/>
      <c r="H62" s="430"/>
      <c r="I62" s="430"/>
      <c r="J62" s="390"/>
      <c r="K62" s="389"/>
      <c r="L62" s="388"/>
      <c r="M62" s="388"/>
    </row>
    <row r="63" spans="1:17" ht="11.25" customHeight="1" x14ac:dyDescent="0.45">
      <c r="A63" s="394"/>
      <c r="B63" s="395">
        <v>2557</v>
      </c>
      <c r="C63" s="395">
        <v>2558</v>
      </c>
      <c r="D63" s="395">
        <v>2559</v>
      </c>
      <c r="E63" s="395">
        <v>2560</v>
      </c>
      <c r="F63" s="395">
        <v>2561</v>
      </c>
      <c r="G63" s="395">
        <v>2562</v>
      </c>
      <c r="H63" s="395">
        <v>2563</v>
      </c>
      <c r="I63" s="395">
        <v>2564</v>
      </c>
      <c r="J63" s="396"/>
      <c r="K63" s="413"/>
      <c r="L63" s="388"/>
      <c r="M63" s="388"/>
    </row>
    <row r="64" spans="1:17" ht="12" customHeight="1" x14ac:dyDescent="0.45">
      <c r="A64" s="397" t="s">
        <v>4</v>
      </c>
      <c r="B64" s="399">
        <v>-90397.329999999958</v>
      </c>
      <c r="C64" s="399">
        <v>-20176.369999999995</v>
      </c>
      <c r="D64" s="399">
        <v>877.61999999999534</v>
      </c>
      <c r="E64" s="399">
        <v>23343.666689999984</v>
      </c>
      <c r="F64" s="399">
        <v>-8901.1499999999069</v>
      </c>
      <c r="G64" s="399">
        <v>-139509.35000000009</v>
      </c>
      <c r="H64" s="399">
        <v>-50399</v>
      </c>
      <c r="I64" s="399">
        <v>-14523.809584000031</v>
      </c>
      <c r="J64" s="417"/>
      <c r="K64" s="418"/>
      <c r="L64" s="388"/>
      <c r="M64" s="388"/>
    </row>
    <row r="65" spans="1:13" ht="11.85" customHeight="1" x14ac:dyDescent="0.45">
      <c r="A65" s="397" t="s">
        <v>5</v>
      </c>
      <c r="B65" s="398">
        <v>51076.270000000019</v>
      </c>
      <c r="C65" s="398">
        <v>5875.1999999999534</v>
      </c>
      <c r="D65" s="398">
        <v>173100.05999999994</v>
      </c>
      <c r="E65" s="398">
        <v>51670.274252999923</v>
      </c>
      <c r="F65" s="398">
        <v>22687.320000000065</v>
      </c>
      <c r="G65" s="398">
        <v>122310.97999999998</v>
      </c>
      <c r="H65" s="398">
        <v>119050.64999999997</v>
      </c>
      <c r="I65" s="398"/>
      <c r="J65" s="417"/>
      <c r="K65" s="418"/>
      <c r="L65" s="388"/>
      <c r="M65" s="388"/>
    </row>
    <row r="66" spans="1:13" ht="15" hidden="1" customHeight="1" x14ac:dyDescent="0.45">
      <c r="A66" s="401" t="s">
        <v>49</v>
      </c>
      <c r="B66" s="398">
        <v>-39321.059999999823</v>
      </c>
      <c r="C66" s="398">
        <v>-14301.170000000158</v>
      </c>
      <c r="D66" s="398">
        <v>173977.67999999993</v>
      </c>
      <c r="E66" s="398">
        <v>75013.940942999907</v>
      </c>
      <c r="F66" s="398">
        <v>13786.170000000391</v>
      </c>
      <c r="G66" s="398">
        <v>-17198.370000000112</v>
      </c>
      <c r="H66" s="398">
        <v>68651.65000000014</v>
      </c>
      <c r="I66" s="398"/>
      <c r="J66" s="419"/>
      <c r="K66" s="418"/>
      <c r="L66" s="388"/>
      <c r="M66" s="388"/>
    </row>
    <row r="67" spans="1:13" ht="11.85" customHeight="1" x14ac:dyDescent="0.45">
      <c r="A67" s="397" t="s">
        <v>6</v>
      </c>
      <c r="B67" s="398">
        <v>34078.529999999912</v>
      </c>
      <c r="C67" s="398">
        <v>42073.409999999916</v>
      </c>
      <c r="D67" s="398">
        <v>99646.410000000033</v>
      </c>
      <c r="E67" s="398">
        <v>54553.602881999919</v>
      </c>
      <c r="F67" s="398">
        <v>41346.429999999935</v>
      </c>
      <c r="G67" s="398">
        <v>56550.219999999972</v>
      </c>
      <c r="H67" s="398">
        <v>44538.709999999963</v>
      </c>
      <c r="I67" s="398"/>
      <c r="J67" s="417"/>
      <c r="K67" s="418"/>
      <c r="L67" s="388"/>
      <c r="M67" s="388"/>
    </row>
    <row r="68" spans="1:13" ht="11.85" customHeight="1" x14ac:dyDescent="0.45">
      <c r="A68" s="405" t="s">
        <v>31</v>
      </c>
      <c r="B68" s="402">
        <v>-5242.5300000000279</v>
      </c>
      <c r="C68" s="402">
        <v>27772.239999999874</v>
      </c>
      <c r="D68" s="402">
        <v>273624.09000000008</v>
      </c>
      <c r="E68" s="402">
        <v>129567.54382499983</v>
      </c>
      <c r="F68" s="402">
        <v>55132.600000000326</v>
      </c>
      <c r="G68" s="402">
        <v>39351.84999999986</v>
      </c>
      <c r="H68" s="398">
        <v>113190.3600000001</v>
      </c>
      <c r="I68" s="398"/>
      <c r="J68" s="419"/>
      <c r="K68" s="418"/>
      <c r="L68" s="388"/>
      <c r="M68" s="388"/>
    </row>
    <row r="69" spans="1:13" ht="11.85" customHeight="1" x14ac:dyDescent="0.45">
      <c r="A69" s="397" t="s">
        <v>7</v>
      </c>
      <c r="B69" s="398">
        <v>-55380.939999999944</v>
      </c>
      <c r="C69" s="398">
        <v>-24077.119999999995</v>
      </c>
      <c r="D69" s="398">
        <v>20858.670000000042</v>
      </c>
      <c r="E69" s="398">
        <v>-804.59688100009225</v>
      </c>
      <c r="F69" s="398">
        <v>-42268.780000000028</v>
      </c>
      <c r="G69" s="398">
        <v>-50878.479999999981</v>
      </c>
      <c r="H69" s="398">
        <v>76815.109999999986</v>
      </c>
      <c r="I69" s="398"/>
      <c r="J69" s="417"/>
      <c r="K69" s="418"/>
      <c r="L69" s="388"/>
      <c r="M69" s="388"/>
    </row>
    <row r="70" spans="1:13" ht="15" hidden="1" customHeight="1" x14ac:dyDescent="0.45">
      <c r="A70" s="401" t="s">
        <v>50</v>
      </c>
      <c r="B70" s="402">
        <v>-60623.469999999972</v>
      </c>
      <c r="C70" s="402">
        <v>3695.1199999998789</v>
      </c>
      <c r="D70" s="402">
        <v>294482.76000000013</v>
      </c>
      <c r="E70" s="402">
        <v>128762.9469440002</v>
      </c>
      <c r="F70" s="402">
        <v>12863.820000000298</v>
      </c>
      <c r="G70" s="402">
        <v>-11526.630000000354</v>
      </c>
      <c r="H70" s="398">
        <v>190005.4700000002</v>
      </c>
      <c r="I70" s="398"/>
      <c r="J70" s="419"/>
      <c r="K70" s="418"/>
      <c r="L70" s="388"/>
      <c r="M70" s="388"/>
    </row>
    <row r="71" spans="1:13" ht="11.85" customHeight="1" x14ac:dyDescent="0.45">
      <c r="A71" s="397" t="s">
        <v>8</v>
      </c>
      <c r="B71" s="398">
        <v>-27572.190000000061</v>
      </c>
      <c r="C71" s="398">
        <v>71846.690000000061</v>
      </c>
      <c r="D71" s="398">
        <v>50143.390000000014</v>
      </c>
      <c r="E71" s="398">
        <v>30459.917262000032</v>
      </c>
      <c r="F71" s="398">
        <v>35281.189999999944</v>
      </c>
      <c r="G71" s="398">
        <v>511.04999999993015</v>
      </c>
      <c r="H71" s="398">
        <v>80877.390000000014</v>
      </c>
      <c r="I71" s="398"/>
      <c r="J71" s="419"/>
      <c r="K71" s="418"/>
      <c r="L71" s="388"/>
      <c r="M71" s="388"/>
    </row>
    <row r="72" spans="1:13" ht="12.75" hidden="1" customHeight="1" x14ac:dyDescent="0.45">
      <c r="A72" s="401" t="s">
        <v>51</v>
      </c>
      <c r="B72" s="402">
        <v>-88195.660000000149</v>
      </c>
      <c r="C72" s="402">
        <v>75541.80999999959</v>
      </c>
      <c r="D72" s="402">
        <v>344626.14999999991</v>
      </c>
      <c r="E72" s="402">
        <v>159222.86420600023</v>
      </c>
      <c r="F72" s="402">
        <v>48145.010000000242</v>
      </c>
      <c r="G72" s="402">
        <v>-11015.58000000054</v>
      </c>
      <c r="H72" s="398">
        <v>270882.85999999987</v>
      </c>
      <c r="I72" s="398"/>
      <c r="J72" s="419"/>
      <c r="K72" s="414"/>
      <c r="L72" s="388"/>
      <c r="M72" s="388"/>
    </row>
    <row r="73" spans="1:13" ht="11.85" customHeight="1" x14ac:dyDescent="0.45">
      <c r="A73" s="397" t="s">
        <v>9</v>
      </c>
      <c r="B73" s="398">
        <v>46741.330000000075</v>
      </c>
      <c r="C73" s="398">
        <v>-2131.3499999999767</v>
      </c>
      <c r="D73" s="398">
        <v>64170.609999999986</v>
      </c>
      <c r="E73" s="398">
        <v>57440.237251000013</v>
      </c>
      <c r="F73" s="398">
        <v>48153.380000000005</v>
      </c>
      <c r="G73" s="398">
        <v>96597.689999999944</v>
      </c>
      <c r="H73" s="398">
        <v>46822.880000000005</v>
      </c>
      <c r="I73" s="398"/>
      <c r="J73" s="417"/>
      <c r="K73" s="418"/>
      <c r="L73" s="388"/>
      <c r="M73" s="388"/>
    </row>
    <row r="74" spans="1:13" ht="11.85" customHeight="1" x14ac:dyDescent="0.45">
      <c r="A74" s="405" t="s">
        <v>32</v>
      </c>
      <c r="B74" s="402">
        <v>-36211.799999999814</v>
      </c>
      <c r="C74" s="402">
        <v>45638.220000000205</v>
      </c>
      <c r="D74" s="402">
        <v>135172.67000000016</v>
      </c>
      <c r="E74" s="402">
        <v>87095.557632000186</v>
      </c>
      <c r="F74" s="402">
        <v>41165.790000000037</v>
      </c>
      <c r="G74" s="402">
        <v>46230.259999999776</v>
      </c>
      <c r="H74" s="398">
        <v>204515.38000000012</v>
      </c>
      <c r="I74" s="398"/>
      <c r="J74" s="419"/>
      <c r="K74" s="415"/>
      <c r="L74" s="388"/>
      <c r="M74" s="388"/>
    </row>
    <row r="75" spans="1:13" ht="9.75" customHeight="1" x14ac:dyDescent="0.45">
      <c r="A75" s="405" t="s">
        <v>34</v>
      </c>
      <c r="B75" s="402">
        <v>-41454.330000000075</v>
      </c>
      <c r="C75" s="402">
        <v>73410.459999999497</v>
      </c>
      <c r="D75" s="402">
        <v>408796.75999999978</v>
      </c>
      <c r="E75" s="402">
        <v>216663.10145700071</v>
      </c>
      <c r="F75" s="402">
        <v>96298.39000000013</v>
      </c>
      <c r="G75" s="402">
        <v>85582.109999999404</v>
      </c>
      <c r="H75" s="398">
        <v>317705.73999999976</v>
      </c>
      <c r="I75" s="398"/>
      <c r="J75" s="419"/>
      <c r="K75" s="415"/>
      <c r="L75" s="388"/>
      <c r="M75" s="388"/>
    </row>
    <row r="76" spans="1:13" ht="12" customHeight="1" x14ac:dyDescent="0.45">
      <c r="A76" s="397" t="s">
        <v>10</v>
      </c>
      <c r="B76" s="398">
        <v>-43143.150000000023</v>
      </c>
      <c r="C76" s="398">
        <v>18377.899999999907</v>
      </c>
      <c r="D76" s="398">
        <v>27683.679999999935</v>
      </c>
      <c r="E76" s="398">
        <v>-10641.659289999981</v>
      </c>
      <c r="F76" s="398">
        <v>-22213.160000000033</v>
      </c>
      <c r="G76" s="398">
        <v>-2571.2399999999907</v>
      </c>
      <c r="H76" s="398">
        <v>96344.56196099997</v>
      </c>
      <c r="I76" s="398"/>
      <c r="J76" s="417"/>
      <c r="K76" s="414"/>
      <c r="L76" s="388"/>
      <c r="M76" s="388"/>
    </row>
    <row r="77" spans="1:13" ht="12" hidden="1" customHeight="1" x14ac:dyDescent="0.45">
      <c r="A77" s="407" t="s">
        <v>52</v>
      </c>
      <c r="B77" s="398">
        <v>-84597.479999999516</v>
      </c>
      <c r="C77" s="398">
        <v>91788.359999999404</v>
      </c>
      <c r="D77" s="398">
        <v>436480.43999999948</v>
      </c>
      <c r="E77" s="398">
        <v>206021.44216700085</v>
      </c>
      <c r="F77" s="398">
        <v>74085.230000000447</v>
      </c>
      <c r="G77" s="402">
        <v>83010.86999999918</v>
      </c>
      <c r="H77" s="398">
        <v>414050.30196099961</v>
      </c>
      <c r="I77" s="398"/>
      <c r="J77" s="419"/>
      <c r="K77" s="414"/>
      <c r="L77" s="388"/>
      <c r="M77" s="388"/>
    </row>
    <row r="78" spans="1:13" ht="12" customHeight="1" x14ac:dyDescent="0.45">
      <c r="A78" s="397" t="s">
        <v>11</v>
      </c>
      <c r="B78" s="398">
        <v>29488.359999999986</v>
      </c>
      <c r="C78" s="398">
        <v>17859.369999999995</v>
      </c>
      <c r="D78" s="398">
        <v>65677.310000000056</v>
      </c>
      <c r="E78" s="398">
        <v>69768.612181000062</v>
      </c>
      <c r="F78" s="398">
        <v>-24570.489999999991</v>
      </c>
      <c r="G78" s="398">
        <v>58765.039999999921</v>
      </c>
      <c r="H78" s="398">
        <v>129836.03794900002</v>
      </c>
      <c r="I78" s="398"/>
      <c r="J78" s="417"/>
      <c r="K78" s="414"/>
      <c r="L78" s="388"/>
      <c r="M78" s="388"/>
    </row>
    <row r="79" spans="1:13" ht="14.25" hidden="1" customHeight="1" x14ac:dyDescent="0.45">
      <c r="A79" s="407" t="s">
        <v>53</v>
      </c>
      <c r="B79" s="398">
        <v>-55109.11999999918</v>
      </c>
      <c r="C79" s="398">
        <v>109647.72999999952</v>
      </c>
      <c r="D79" s="398">
        <v>502157.74999999907</v>
      </c>
      <c r="E79" s="398">
        <v>275790.05434800126</v>
      </c>
      <c r="F79" s="398">
        <v>49514.740000000224</v>
      </c>
      <c r="G79" s="398">
        <v>141775.90999999922</v>
      </c>
      <c r="H79" s="398">
        <v>543886.33990999963</v>
      </c>
      <c r="I79" s="398"/>
      <c r="J79" s="419"/>
      <c r="K79" s="414"/>
      <c r="L79" s="388"/>
      <c r="M79" s="388"/>
    </row>
    <row r="80" spans="1:13" ht="12.75" customHeight="1" x14ac:dyDescent="0.45">
      <c r="A80" s="397" t="s">
        <v>12</v>
      </c>
      <c r="B80" s="398">
        <v>-65369.230000000098</v>
      </c>
      <c r="C80" s="398">
        <v>92358.770000000019</v>
      </c>
      <c r="D80" s="398">
        <v>82859.62</v>
      </c>
      <c r="E80" s="398">
        <v>105950.93322500004</v>
      </c>
      <c r="F80" s="398">
        <v>14592.039999999921</v>
      </c>
      <c r="G80" s="398">
        <v>30728.290000000037</v>
      </c>
      <c r="H80" s="398">
        <v>61819.26929299999</v>
      </c>
      <c r="I80" s="398"/>
      <c r="J80" s="417"/>
      <c r="K80" s="414"/>
      <c r="L80" s="388"/>
      <c r="M80" s="388"/>
    </row>
    <row r="81" spans="1:13" ht="11.85" customHeight="1" x14ac:dyDescent="0.45">
      <c r="A81" s="405" t="s">
        <v>26</v>
      </c>
      <c r="B81" s="402">
        <v>-79024.020000000135</v>
      </c>
      <c r="C81" s="402">
        <v>128596.03999999992</v>
      </c>
      <c r="D81" s="402">
        <v>176220.61</v>
      </c>
      <c r="E81" s="402">
        <v>165077.88611599989</v>
      </c>
      <c r="F81" s="402">
        <v>-32191.610000000102</v>
      </c>
      <c r="G81" s="402">
        <v>86922.089999999851</v>
      </c>
      <c r="H81" s="398">
        <v>287999.86920299986</v>
      </c>
      <c r="I81" s="398"/>
      <c r="J81" s="419"/>
      <c r="K81" s="415"/>
      <c r="L81" s="388"/>
      <c r="M81" s="388"/>
    </row>
    <row r="82" spans="1:13" ht="11.25" hidden="1" customHeight="1" x14ac:dyDescent="0.45">
      <c r="A82" s="407" t="s">
        <v>48</v>
      </c>
      <c r="B82" s="402">
        <v>-120478.35000000021</v>
      </c>
      <c r="C82" s="402">
        <v>202006.49999999942</v>
      </c>
      <c r="D82" s="402">
        <v>585017.36999999976</v>
      </c>
      <c r="E82" s="402">
        <v>381740.98757300084</v>
      </c>
      <c r="F82" s="402">
        <v>64106.780000000028</v>
      </c>
      <c r="G82" s="402">
        <v>172504.19999999937</v>
      </c>
      <c r="H82" s="398">
        <v>605705.60920299962</v>
      </c>
      <c r="I82" s="398"/>
      <c r="J82" s="403"/>
      <c r="K82" s="415"/>
      <c r="L82" s="388"/>
      <c r="M82" s="388"/>
    </row>
    <row r="83" spans="1:13" ht="15" customHeight="1" x14ac:dyDescent="0.45">
      <c r="A83" s="397" t="s">
        <v>13</v>
      </c>
      <c r="B83" s="398">
        <v>-5253.6700000000419</v>
      </c>
      <c r="C83" s="398">
        <v>67971.780000000028</v>
      </c>
      <c r="D83" s="398">
        <v>1173.6300000000047</v>
      </c>
      <c r="E83" s="398">
        <v>-1481.2665450000204</v>
      </c>
      <c r="F83" s="398">
        <v>-14882.170000000042</v>
      </c>
      <c r="G83" s="398">
        <v>7712.9099999999162</v>
      </c>
      <c r="H83" s="398">
        <v>56138.016990000033</v>
      </c>
      <c r="I83" s="398"/>
      <c r="J83" s="417"/>
      <c r="K83" s="414"/>
      <c r="L83" s="388"/>
      <c r="M83" s="388"/>
    </row>
    <row r="84" spans="1:13" ht="15" hidden="1" customHeight="1" x14ac:dyDescent="0.45">
      <c r="A84" s="407" t="s">
        <v>39</v>
      </c>
      <c r="B84" s="402">
        <v>-125732.02000000025</v>
      </c>
      <c r="C84" s="402">
        <v>269978.27999999945</v>
      </c>
      <c r="D84" s="402">
        <v>586190.99999999977</v>
      </c>
      <c r="E84" s="402">
        <v>380259.72102800012</v>
      </c>
      <c r="F84" s="402">
        <v>49224.610000000335</v>
      </c>
      <c r="G84" s="402">
        <v>180217.1099999994</v>
      </c>
      <c r="H84" s="398">
        <v>661843.62619299907</v>
      </c>
      <c r="I84" s="398"/>
      <c r="J84" s="419"/>
      <c r="K84" s="414"/>
      <c r="L84" s="388"/>
      <c r="M84" s="388"/>
    </row>
    <row r="85" spans="1:13" ht="12" customHeight="1" x14ac:dyDescent="0.45">
      <c r="A85" s="397" t="s">
        <v>14</v>
      </c>
      <c r="B85" s="398">
        <v>-10285.350000000093</v>
      </c>
      <c r="C85" s="398">
        <v>3534.3199999999488</v>
      </c>
      <c r="D85" s="398">
        <v>48784.819999999949</v>
      </c>
      <c r="E85" s="398">
        <v>54133.97968800005</v>
      </c>
      <c r="F85" s="398">
        <v>-39813.260000000009</v>
      </c>
      <c r="G85" s="398">
        <v>8901.5100000000093</v>
      </c>
      <c r="H85" s="398">
        <v>2.8309999965131283E-2</v>
      </c>
      <c r="I85" s="398"/>
      <c r="J85" s="417"/>
      <c r="K85" s="414"/>
      <c r="L85" s="388"/>
      <c r="M85" s="388"/>
    </row>
    <row r="86" spans="1:13" ht="17.25" customHeight="1" x14ac:dyDescent="0.45">
      <c r="A86" s="407" t="s">
        <v>43</v>
      </c>
      <c r="B86" s="402">
        <v>-136017.37000000034</v>
      </c>
      <c r="C86" s="402">
        <v>273512.59999999939</v>
      </c>
      <c r="D86" s="402">
        <v>634975.81999999972</v>
      </c>
      <c r="E86" s="402">
        <v>434393.70071600005</v>
      </c>
      <c r="F86" s="402">
        <v>9411.3500000005588</v>
      </c>
      <c r="G86" s="402">
        <v>189118.61999999918</v>
      </c>
      <c r="H86" s="398">
        <v>661843.65450299904</v>
      </c>
      <c r="I86" s="398"/>
      <c r="J86" s="419"/>
      <c r="K86" s="415"/>
      <c r="L86" s="388"/>
      <c r="M86" s="388"/>
    </row>
    <row r="87" spans="1:13" ht="12" customHeight="1" x14ac:dyDescent="0.45">
      <c r="A87" s="397" t="s">
        <v>15</v>
      </c>
      <c r="B87" s="398">
        <v>43201.589999999967</v>
      </c>
      <c r="C87" s="398">
        <v>46131.800000000047</v>
      </c>
      <c r="D87" s="398">
        <v>27541.540000000037</v>
      </c>
      <c r="E87" s="398">
        <v>-15246.937418999965</v>
      </c>
      <c r="F87" s="398">
        <v>34849.510000000009</v>
      </c>
      <c r="G87" s="398">
        <v>13632.789999999921</v>
      </c>
      <c r="H87" s="398">
        <v>20703.57987399993</v>
      </c>
      <c r="I87" s="398"/>
      <c r="J87" s="417"/>
      <c r="K87" s="414"/>
      <c r="L87" s="388"/>
      <c r="M87" s="388"/>
    </row>
    <row r="88" spans="1:13" ht="11.85" customHeight="1" x14ac:dyDescent="0.45">
      <c r="A88" s="405" t="s">
        <v>33</v>
      </c>
      <c r="B88" s="402">
        <v>27662.569999999832</v>
      </c>
      <c r="C88" s="402">
        <v>117637.90000000002</v>
      </c>
      <c r="D88" s="402">
        <v>77499.989999999991</v>
      </c>
      <c r="E88" s="402">
        <v>37405.775724000297</v>
      </c>
      <c r="F88" s="402">
        <v>-19845.919999999925</v>
      </c>
      <c r="G88" s="402">
        <v>30247.20999999973</v>
      </c>
      <c r="H88" s="398">
        <v>76841.625173999928</v>
      </c>
      <c r="I88" s="398"/>
      <c r="J88" s="419"/>
      <c r="K88" s="415"/>
      <c r="L88" s="388"/>
      <c r="M88" s="388"/>
    </row>
    <row r="89" spans="1:13" ht="16.5" customHeight="1" x14ac:dyDescent="0.45">
      <c r="A89" s="405" t="s">
        <v>35</v>
      </c>
      <c r="B89" s="408">
        <v>-51361.450000000303</v>
      </c>
      <c r="C89" s="408">
        <v>246233.93999999994</v>
      </c>
      <c r="D89" s="408">
        <v>253720.60000000009</v>
      </c>
      <c r="E89" s="408">
        <v>202483.66184000019</v>
      </c>
      <c r="F89" s="408">
        <v>-52037.530000000261</v>
      </c>
      <c r="G89" s="408">
        <v>117169.29999999935</v>
      </c>
      <c r="H89" s="398">
        <v>364841.49437699979</v>
      </c>
      <c r="I89" s="398"/>
      <c r="J89" s="419"/>
      <c r="K89" s="415"/>
      <c r="L89" s="388"/>
      <c r="M89" s="388"/>
    </row>
    <row r="90" spans="1:13" ht="15" customHeight="1" x14ac:dyDescent="0.45">
      <c r="A90" s="409" t="s">
        <v>16</v>
      </c>
      <c r="B90" s="410">
        <v>-92815.780000000377</v>
      </c>
      <c r="C90" s="410">
        <v>319644.39999999944</v>
      </c>
      <c r="D90" s="410">
        <v>662517.3599999994</v>
      </c>
      <c r="E90" s="410">
        <v>419146.7632970009</v>
      </c>
      <c r="F90" s="410">
        <v>44260.860000000335</v>
      </c>
      <c r="G90" s="410">
        <v>202751.40999999922</v>
      </c>
      <c r="H90" s="410">
        <v>682547.23437699955</v>
      </c>
      <c r="I90" s="410"/>
      <c r="J90" s="420"/>
      <c r="K90" s="415"/>
      <c r="L90" s="388"/>
      <c r="M90" s="388"/>
    </row>
    <row r="91" spans="1:13" ht="16.5" customHeight="1" x14ac:dyDescent="0.45">
      <c r="A91" s="423" t="s">
        <v>116</v>
      </c>
      <c r="B91" s="424"/>
      <c r="C91" s="425"/>
      <c r="D91" s="425"/>
      <c r="E91" s="425"/>
      <c r="F91" s="425"/>
      <c r="G91" s="425"/>
      <c r="H91" s="425"/>
      <c r="I91" s="425"/>
      <c r="J91" s="388"/>
      <c r="K91" s="388"/>
      <c r="L91" s="388"/>
      <c r="M91" s="388"/>
    </row>
    <row r="92" spans="1:13" ht="20.100000000000001" customHeight="1" x14ac:dyDescent="0.45">
      <c r="A92" s="423"/>
      <c r="B92" s="426"/>
      <c r="C92" s="427"/>
      <c r="D92" s="427"/>
      <c r="E92" s="427"/>
      <c r="F92" s="427"/>
      <c r="G92" s="427"/>
      <c r="H92" s="427"/>
      <c r="I92" s="427"/>
    </row>
    <row r="93" spans="1:13" x14ac:dyDescent="0.45">
      <c r="B93" s="37"/>
      <c r="C93" s="37"/>
      <c r="D93" s="37"/>
      <c r="E93" s="37"/>
      <c r="F93" s="37"/>
      <c r="G93" s="37"/>
      <c r="H93" s="37"/>
      <c r="I93" s="37"/>
    </row>
    <row r="94" spans="1:13" x14ac:dyDescent="0.45">
      <c r="B94" s="37"/>
      <c r="C94" s="37"/>
      <c r="D94" s="37"/>
      <c r="E94" s="37"/>
      <c r="F94" s="37"/>
      <c r="G94" s="37"/>
      <c r="H94" s="37"/>
      <c r="I94" s="37"/>
    </row>
  </sheetData>
  <mergeCells count="10">
    <mergeCell ref="A61:I61"/>
    <mergeCell ref="A62:I62"/>
    <mergeCell ref="L2:Q2"/>
    <mergeCell ref="K1:Q1"/>
    <mergeCell ref="A1:I1"/>
    <mergeCell ref="E2:I2"/>
    <mergeCell ref="A31:I31"/>
    <mergeCell ref="A32:I32"/>
    <mergeCell ref="K31:Q31"/>
    <mergeCell ref="L32:Q32"/>
  </mergeCells>
  <printOptions horizontalCentered="1"/>
  <pageMargins left="0.39" right="0.25" top="0.23" bottom="0.15" header="0.18" footer="0.24"/>
  <pageSetup paperSize="9" orientation="portrait" useFirstPageNumber="1" r:id="rId1"/>
  <headerFooter alignWithMargins="0">
    <oddHeader>&amp;R&amp;"TH SarabunPSK,Regular"STAT A2</oddHeader>
    <oddFooter>&amp;R&amp;"TH SarabunPSK,Regular"สำนักสารสนเทศ
และการบริการการค้าระหว่างประเทศ
กรมส่งเสริมการค้าระหว่างประเทศ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871"/>
  <sheetViews>
    <sheetView zoomScaleNormal="100" workbookViewId="0">
      <pane xSplit="12" ySplit="4" topLeftCell="N5" activePane="bottomRight" state="frozen"/>
      <selection pane="topRight" activeCell="M1" sqref="M1"/>
      <selection pane="bottomLeft" activeCell="A5" sqref="A5"/>
      <selection pane="bottomRight" sqref="A1:BK1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3" width="8.83203125" hidden="1" customWidth="1"/>
    <col min="14" max="16" width="8.83203125" customWidth="1"/>
    <col min="17" max="17" width="0" hidden="1" customWidth="1"/>
    <col min="19" max="20" width="8.83203125" customWidth="1"/>
    <col min="21" max="21" width="8.83203125" hidden="1" customWidth="1"/>
    <col min="22" max="22" width="8.83203125" customWidth="1"/>
    <col min="23" max="23" width="1.5" customWidth="1"/>
    <col min="24" max="31" width="5.83203125" hidden="1" customWidth="1"/>
    <col min="32" max="32" width="7" hidden="1" customWidth="1"/>
    <col min="33" max="34" width="5.83203125" hidden="1" customWidth="1"/>
    <col min="35" max="37" width="7" hidden="1" customWidth="1"/>
    <col min="38" max="41" width="7" customWidth="1"/>
    <col min="42" max="42" width="7" hidden="1" customWidth="1"/>
    <col min="43" max="46" width="7" customWidth="1"/>
    <col min="47" max="47" width="1.33203125" customWidth="1"/>
    <col min="48" max="56" width="5.83203125" hidden="1" customWidth="1"/>
    <col min="57" max="57" width="7" hidden="1" customWidth="1"/>
    <col min="58" max="58" width="5.83203125" hidden="1" customWidth="1"/>
    <col min="59" max="59" width="6.33203125" hidden="1" customWidth="1"/>
    <col min="60" max="66" width="6.33203125" customWidth="1"/>
  </cols>
  <sheetData>
    <row r="1" spans="1:66" ht="26.25" x14ac:dyDescent="0.55000000000000004">
      <c r="A1" s="432" t="s">
        <v>111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  <c r="AD1" s="432"/>
      <c r="AE1" s="432"/>
      <c r="AF1" s="432"/>
      <c r="AG1" s="432"/>
      <c r="AH1" s="432"/>
      <c r="AI1" s="432"/>
      <c r="AJ1" s="432"/>
      <c r="AK1" s="432"/>
      <c r="AL1" s="432"/>
      <c r="AM1" s="432"/>
      <c r="AN1" s="432"/>
      <c r="AO1" s="432"/>
      <c r="AP1" s="432"/>
      <c r="AQ1" s="432"/>
      <c r="AR1" s="432"/>
      <c r="AS1" s="432"/>
      <c r="AT1" s="432"/>
      <c r="AU1" s="432"/>
      <c r="AV1" s="432"/>
      <c r="AW1" s="432"/>
      <c r="AX1" s="432"/>
      <c r="AY1" s="432"/>
      <c r="AZ1" s="432"/>
      <c r="BA1" s="432"/>
      <c r="BB1" s="432"/>
      <c r="BC1" s="432"/>
      <c r="BD1" s="432"/>
      <c r="BE1" s="432"/>
      <c r="BF1" s="432"/>
      <c r="BG1" s="432"/>
      <c r="BH1" s="432"/>
      <c r="BI1" s="432"/>
      <c r="BJ1" s="432"/>
      <c r="BK1" s="432"/>
      <c r="BL1" s="331"/>
      <c r="BM1" s="147"/>
      <c r="BN1" s="147"/>
    </row>
    <row r="2" spans="1:66" ht="16.5" customHeight="1" x14ac:dyDescent="0.45">
      <c r="A2" s="125" t="s">
        <v>38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X2" s="63" t="s">
        <v>0</v>
      </c>
      <c r="Y2" s="7"/>
      <c r="Z2" s="86" t="s">
        <v>0</v>
      </c>
      <c r="AA2" s="111"/>
      <c r="AB2" s="126" t="s">
        <v>0</v>
      </c>
      <c r="AC2" s="126" t="s">
        <v>0</v>
      </c>
      <c r="AD2" s="126"/>
      <c r="AE2" s="126"/>
      <c r="AF2" s="126" t="s">
        <v>0</v>
      </c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V2" s="2"/>
      <c r="AW2" s="62" t="s">
        <v>1</v>
      </c>
      <c r="AX2" s="63" t="s">
        <v>1</v>
      </c>
      <c r="AY2" s="86" t="s">
        <v>1</v>
      </c>
      <c r="AZ2" s="110" t="s">
        <v>1</v>
      </c>
      <c r="BA2" s="125" t="s">
        <v>1</v>
      </c>
      <c r="BB2" s="125" t="s">
        <v>1</v>
      </c>
      <c r="BC2" s="2"/>
      <c r="BD2" s="2"/>
      <c r="BE2" s="125" t="s">
        <v>1</v>
      </c>
      <c r="BF2" s="2"/>
      <c r="BG2" s="435" t="s">
        <v>1</v>
      </c>
      <c r="BH2" s="435"/>
      <c r="BI2" s="435"/>
      <c r="BJ2" s="435"/>
      <c r="BK2" s="435"/>
      <c r="BL2" s="435"/>
      <c r="BM2" s="435"/>
      <c r="BN2" s="435"/>
    </row>
    <row r="3" spans="1:66" ht="18" customHeight="1" x14ac:dyDescent="0.45">
      <c r="B3" s="5"/>
      <c r="C3" s="5"/>
      <c r="D3" s="5"/>
      <c r="E3" s="5"/>
      <c r="F3" s="5"/>
      <c r="G3" s="5"/>
      <c r="H3" s="61"/>
      <c r="I3" s="61"/>
      <c r="J3" s="61"/>
      <c r="K3" s="61"/>
      <c r="L3" s="61"/>
      <c r="M3" s="61"/>
      <c r="V3" s="61" t="s">
        <v>40</v>
      </c>
      <c r="W3" s="61"/>
      <c r="X3" s="61"/>
      <c r="Y3" s="61"/>
      <c r="Z3" s="61"/>
      <c r="AB3" s="5"/>
      <c r="AC3" s="5"/>
      <c r="AD3" s="5"/>
      <c r="AE3" s="5"/>
      <c r="AF3" s="5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T3" s="61" t="s">
        <v>3</v>
      </c>
      <c r="AU3" s="61"/>
      <c r="AW3" s="5"/>
      <c r="AX3" s="5"/>
      <c r="AY3" s="5"/>
      <c r="AZ3" s="5"/>
      <c r="BA3" s="5"/>
      <c r="BB3" s="5"/>
      <c r="BC3" s="61"/>
      <c r="BD3" s="61"/>
      <c r="BE3" s="61"/>
      <c r="BF3" s="61"/>
      <c r="BG3" s="61"/>
      <c r="BH3" s="61"/>
      <c r="BM3" s="61" t="s">
        <v>3</v>
      </c>
    </row>
    <row r="4" spans="1:66" ht="17.45" customHeight="1" x14ac:dyDescent="0.45">
      <c r="A4" s="60"/>
      <c r="B4" s="22">
        <v>2540</v>
      </c>
      <c r="C4" s="22">
        <v>2541</v>
      </c>
      <c r="D4" s="22">
        <v>2542</v>
      </c>
      <c r="E4" s="22">
        <v>2543</v>
      </c>
      <c r="F4" s="22">
        <v>2544</v>
      </c>
      <c r="G4" s="22">
        <v>2545</v>
      </c>
      <c r="H4" s="22">
        <v>2546</v>
      </c>
      <c r="I4" s="22">
        <v>2547</v>
      </c>
      <c r="J4" s="22">
        <v>2548</v>
      </c>
      <c r="K4" s="22">
        <v>2549</v>
      </c>
      <c r="L4" s="22" t="s">
        <v>55</v>
      </c>
      <c r="M4" s="22">
        <v>2550</v>
      </c>
      <c r="N4" s="22">
        <v>2551</v>
      </c>
      <c r="O4" s="22">
        <v>2552</v>
      </c>
      <c r="P4" s="22">
        <v>2553</v>
      </c>
      <c r="Q4" s="22" t="s">
        <v>76</v>
      </c>
      <c r="R4" s="22">
        <v>2554</v>
      </c>
      <c r="S4" s="22" t="s">
        <v>112</v>
      </c>
      <c r="T4" s="22" t="s">
        <v>113</v>
      </c>
      <c r="U4" s="22">
        <v>2554</v>
      </c>
      <c r="V4" s="22">
        <v>2555</v>
      </c>
      <c r="W4" s="55"/>
      <c r="X4" s="22">
        <v>2541</v>
      </c>
      <c r="Y4" s="22">
        <v>2542</v>
      </c>
      <c r="Z4" s="22">
        <v>2543</v>
      </c>
      <c r="AA4" s="22">
        <v>2544</v>
      </c>
      <c r="AB4" s="22">
        <v>2545</v>
      </c>
      <c r="AC4" s="22">
        <v>2546</v>
      </c>
      <c r="AD4" s="22">
        <v>2547</v>
      </c>
      <c r="AE4" s="22">
        <v>2548</v>
      </c>
      <c r="AF4" s="22">
        <v>2549</v>
      </c>
      <c r="AG4" s="22" t="s">
        <v>55</v>
      </c>
      <c r="AH4" s="310" t="s">
        <v>60</v>
      </c>
      <c r="AI4" s="310" t="s">
        <v>61</v>
      </c>
      <c r="AJ4" s="310" t="s">
        <v>63</v>
      </c>
      <c r="AK4" s="310" t="s">
        <v>64</v>
      </c>
      <c r="AL4" s="22">
        <v>2550</v>
      </c>
      <c r="AM4" s="22">
        <v>2551</v>
      </c>
      <c r="AN4" s="22">
        <v>2552</v>
      </c>
      <c r="AO4" s="22">
        <v>2553</v>
      </c>
      <c r="AP4" s="22" t="s">
        <v>76</v>
      </c>
      <c r="AQ4" s="22">
        <v>2554</v>
      </c>
      <c r="AR4" s="22" t="s">
        <v>112</v>
      </c>
      <c r="AS4" s="22" t="s">
        <v>113</v>
      </c>
      <c r="AT4" s="22">
        <v>2555</v>
      </c>
      <c r="AU4" s="55"/>
      <c r="AV4" s="22">
        <v>2540</v>
      </c>
      <c r="AW4" s="22">
        <v>2541</v>
      </c>
      <c r="AX4" s="22">
        <v>2542</v>
      </c>
      <c r="AY4" s="22">
        <v>2543</v>
      </c>
      <c r="AZ4" s="22">
        <v>2544</v>
      </c>
      <c r="BA4" s="22">
        <v>2545</v>
      </c>
      <c r="BB4" s="22">
        <v>2546</v>
      </c>
      <c r="BC4" s="22">
        <v>2547</v>
      </c>
      <c r="BD4" s="22">
        <v>2548</v>
      </c>
      <c r="BE4" s="22">
        <v>2549</v>
      </c>
      <c r="BF4" s="22" t="s">
        <v>54</v>
      </c>
      <c r="BG4" s="22">
        <v>2550</v>
      </c>
      <c r="BH4" s="22">
        <v>2551</v>
      </c>
      <c r="BI4" s="22">
        <v>2552</v>
      </c>
      <c r="BJ4" s="22">
        <v>2553</v>
      </c>
      <c r="BK4" s="329" t="s">
        <v>71</v>
      </c>
      <c r="BL4" s="329"/>
      <c r="BM4" s="22" t="s">
        <v>113</v>
      </c>
      <c r="BN4" s="22">
        <v>2555</v>
      </c>
    </row>
    <row r="5" spans="1:66" ht="17.45" customHeight="1" x14ac:dyDescent="0.45">
      <c r="A5" s="54" t="s">
        <v>4</v>
      </c>
      <c r="B5" s="64">
        <v>4666.4399999999996</v>
      </c>
      <c r="C5" s="64">
        <v>4283.82</v>
      </c>
      <c r="D5" s="64">
        <v>4056.8</v>
      </c>
      <c r="E5" s="64">
        <v>5302.87</v>
      </c>
      <c r="F5" s="64" t="e">
        <f>+#REF!</f>
        <v>#REF!</v>
      </c>
      <c r="G5" s="64" t="e">
        <f>+#REF!</f>
        <v>#REF!</v>
      </c>
      <c r="H5" s="64" t="e">
        <f>+#REF!</f>
        <v>#REF!</v>
      </c>
      <c r="I5" s="64" t="e">
        <f>+#REF!</f>
        <v>#REF!</v>
      </c>
      <c r="J5" s="64" t="e">
        <f>+#REF!</f>
        <v>#REF!</v>
      </c>
      <c r="K5" s="64" t="e">
        <f>+#REF!</f>
        <v>#REF!</v>
      </c>
      <c r="L5" s="64" t="e">
        <f>($L$23*BF5)/100</f>
        <v>#REF!</v>
      </c>
      <c r="M5" s="64" t="e">
        <f>+#REF!</f>
        <v>#REF!</v>
      </c>
      <c r="N5" s="64" t="e">
        <f>+#REF!</f>
        <v>#REF!</v>
      </c>
      <c r="O5" s="64" t="e">
        <f>+#REF!</f>
        <v>#REF!</v>
      </c>
      <c r="P5" s="64" t="e">
        <f>+#REF!</f>
        <v>#REF!</v>
      </c>
      <c r="Q5" s="64" t="e">
        <f>(Q$23*BN5)/100</f>
        <v>#REF!</v>
      </c>
      <c r="R5" s="64" t="e">
        <f>+#REF!</f>
        <v>#REF!</v>
      </c>
      <c r="S5" s="64" t="e">
        <f>(S$23*BK5)/100</f>
        <v>#REF!</v>
      </c>
      <c r="T5" s="64" t="e">
        <f>+#REF!</f>
        <v>#REF!</v>
      </c>
      <c r="U5" s="64" t="e">
        <f>+#REF!</f>
        <v>#REF!</v>
      </c>
      <c r="V5" s="64"/>
      <c r="W5" s="55"/>
      <c r="X5" s="67">
        <f t="shared" ref="X5:X27" si="0">((C5/B5)-1)*100</f>
        <v>-8.1993982564867451</v>
      </c>
      <c r="Y5" s="67">
        <f t="shared" ref="Y5:Y27" si="1">((D5/C5)-1)*100</f>
        <v>-5.2994757015934262</v>
      </c>
      <c r="Z5" s="67">
        <f t="shared" ref="Z5:Z27" si="2">((E5/D5)-1)*100</f>
        <v>30.715588641293621</v>
      </c>
      <c r="AA5" s="67" t="e">
        <f t="shared" ref="AA5:AA27" si="3">((F5/E5)-1)*100</f>
        <v>#REF!</v>
      </c>
      <c r="AB5" s="67" t="e">
        <f t="shared" ref="AB5:AB27" si="4">((G5/F5)-1)*100</f>
        <v>#REF!</v>
      </c>
      <c r="AC5" s="67" t="e">
        <f t="shared" ref="AC5:AC27" si="5">((H5/G5)-1)*100</f>
        <v>#REF!</v>
      </c>
      <c r="AD5" s="67" t="e">
        <f t="shared" ref="AD5:AD27" si="6">((I5/H5)-1)*100</f>
        <v>#REF!</v>
      </c>
      <c r="AE5" s="67" t="e">
        <f t="shared" ref="AE5:AE27" si="7">((J5/I5)-1)*100</f>
        <v>#REF!</v>
      </c>
      <c r="AF5" s="67" t="e">
        <f t="shared" ref="AF5:AF27" si="8">((K5/J5)-1)*100</f>
        <v>#REF!</v>
      </c>
      <c r="AG5" s="67" t="e">
        <f t="shared" ref="AG5:AG27" si="9">((L5/K5)-1)*100</f>
        <v>#REF!</v>
      </c>
      <c r="AH5" s="306"/>
      <c r="AI5" s="306"/>
      <c r="AJ5" s="306"/>
      <c r="AK5" s="306"/>
      <c r="AL5" s="67" t="e">
        <f>((M5/K5)-1)*100</f>
        <v>#REF!</v>
      </c>
      <c r="AM5" s="67" t="e">
        <f t="shared" ref="AM5:AM22" si="10">((N5/M5)-1)*100</f>
        <v>#REF!</v>
      </c>
      <c r="AN5" s="67" t="e">
        <f t="shared" ref="AN5:AN22" si="11">((O5/N5)-1)*100</f>
        <v>#REF!</v>
      </c>
      <c r="AO5" s="67" t="e">
        <f t="shared" ref="AO5:AO22" si="12">((P5/O5)-1)*100</f>
        <v>#REF!</v>
      </c>
      <c r="AP5" s="67" t="e">
        <f t="shared" ref="AP5:AP22" si="13">((Q5/P5)-1)*100</f>
        <v>#REF!</v>
      </c>
      <c r="AQ5" s="67" t="e">
        <f t="shared" ref="AQ5:AQ27" si="14">((U5/P5)-1)*100</f>
        <v>#REF!</v>
      </c>
      <c r="AR5" s="67" t="e">
        <f t="shared" ref="AR5:AR22" si="15">((S5/P5)-1)*100</f>
        <v>#REF!</v>
      </c>
      <c r="AS5" s="67" t="e">
        <f t="shared" ref="AS5:AS23" si="16">((T5/P5)-1)*100</f>
        <v>#REF!</v>
      </c>
      <c r="AT5" s="67" t="e">
        <f t="shared" ref="AT5:AT23" si="17">((U5/P5)-1)*100</f>
        <v>#REF!</v>
      </c>
      <c r="AU5" s="67"/>
      <c r="AV5" s="67">
        <f t="shared" ref="AV5:AV25" si="18">+(B5/B$23)*100</f>
        <v>7.9994994355793301</v>
      </c>
      <c r="AW5" s="67">
        <f t="shared" ref="AW5:AW25" si="19">+(C5/C$23)*100</f>
        <v>7.861652591013371</v>
      </c>
      <c r="AX5" s="67">
        <f t="shared" ref="AX5:AX25" si="20">+(D5/D$23)*100</f>
        <v>6.9390362696693408</v>
      </c>
      <c r="AY5" s="67">
        <f t="shared" ref="AY5:AY25" si="21">+(E5/E$23)*100</f>
        <v>7.6164134789837563</v>
      </c>
      <c r="AZ5" s="67" t="e">
        <f t="shared" ref="AZ5:AZ25" si="22">+(F5/F$23)*100</f>
        <v>#REF!</v>
      </c>
      <c r="BA5" s="67" t="e">
        <f t="shared" ref="BA5:BA25" si="23">+(G5/G$23)*100</f>
        <v>#REF!</v>
      </c>
      <c r="BB5" s="67" t="e">
        <f t="shared" ref="BB5:BB25" si="24">+(H5/H$23)*100</f>
        <v>#REF!</v>
      </c>
      <c r="BC5" s="67" t="e">
        <f t="shared" ref="BC5:BC25" si="25">+(I5/I$23)*100</f>
        <v>#REF!</v>
      </c>
      <c r="BD5" s="67" t="e">
        <f t="shared" ref="BD5:BD25" si="26">+(J5/J$23)*100</f>
        <v>#REF!</v>
      </c>
      <c r="BE5" s="67" t="e">
        <f t="shared" ref="BE5:BE25" si="27">+(K5/K$23)*100</f>
        <v>#REF!</v>
      </c>
      <c r="BF5" s="68" t="e">
        <f>AVERAGE(BC5:BE5)</f>
        <v>#REF!</v>
      </c>
      <c r="BG5" s="67" t="e">
        <f t="shared" ref="BG5:BG23" si="28">+(M5/M$23)*100</f>
        <v>#REF!</v>
      </c>
      <c r="BH5" s="67" t="e">
        <f t="shared" ref="BH5:BH23" si="29">+(N5/N$23)*100</f>
        <v>#REF!</v>
      </c>
      <c r="BI5" s="67" t="e">
        <f t="shared" ref="BI5:BI23" si="30">+(O5/O$23)*100</f>
        <v>#REF!</v>
      </c>
      <c r="BJ5" s="67" t="e">
        <f t="shared" ref="BJ5:BJ23" si="31">+(P5/P$23)*100</f>
        <v>#REF!</v>
      </c>
      <c r="BK5" s="330" t="e">
        <f>AVERAGE(BH5,BI5,BJ5)</f>
        <v>#REF!</v>
      </c>
      <c r="BL5" s="330"/>
      <c r="BM5" s="67" t="e">
        <f t="shared" ref="BM5:BM23" si="32">+(T5/T$23)*100</f>
        <v>#REF!</v>
      </c>
      <c r="BN5" s="67" t="e">
        <f t="shared" ref="BN5:BN23" si="33">+(U5/U$23)*100</f>
        <v>#REF!</v>
      </c>
    </row>
    <row r="6" spans="1:66" ht="17.45" customHeight="1" x14ac:dyDescent="0.45">
      <c r="A6" s="54" t="s">
        <v>5</v>
      </c>
      <c r="B6" s="64">
        <v>4353.1099999999997</v>
      </c>
      <c r="C6" s="64">
        <v>4488.3999999999996</v>
      </c>
      <c r="D6" s="64">
        <v>4238.6400000000003</v>
      </c>
      <c r="E6" s="64">
        <v>5406.06</v>
      </c>
      <c r="F6" s="64" t="e">
        <f>+#REF!</f>
        <v>#REF!</v>
      </c>
      <c r="G6" s="64" t="e">
        <f>+#REF!</f>
        <v>#REF!</v>
      </c>
      <c r="H6" s="64" t="e">
        <f>+#REF!</f>
        <v>#REF!</v>
      </c>
      <c r="I6" s="64" t="e">
        <f>+#REF!</f>
        <v>#REF!</v>
      </c>
      <c r="J6" s="64" t="e">
        <f>+#REF!</f>
        <v>#REF!</v>
      </c>
      <c r="K6" s="64" t="e">
        <f>+#REF!</f>
        <v>#REF!</v>
      </c>
      <c r="L6" s="64" t="e">
        <f>($L$23*BF6)/100</f>
        <v>#REF!</v>
      </c>
      <c r="M6" s="64" t="e">
        <f>+#REF!</f>
        <v>#REF!</v>
      </c>
      <c r="N6" s="64" t="e">
        <f>+#REF!</f>
        <v>#REF!</v>
      </c>
      <c r="O6" s="64" t="e">
        <f>+#REF!</f>
        <v>#REF!</v>
      </c>
      <c r="P6" s="64" t="e">
        <f>+#REF!</f>
        <v>#REF!</v>
      </c>
      <c r="Q6" s="64" t="e">
        <f>(Q$23*BN6)/100</f>
        <v>#REF!</v>
      </c>
      <c r="R6" s="64" t="e">
        <f>+#REF!</f>
        <v>#REF!</v>
      </c>
      <c r="S6" s="64" t="e">
        <f>(S$23*BK6)/100</f>
        <v>#REF!</v>
      </c>
      <c r="T6" s="64" t="e">
        <f>+#REF!</f>
        <v>#REF!</v>
      </c>
      <c r="U6" s="64" t="e">
        <f>+#REF!</f>
        <v>#REF!</v>
      </c>
      <c r="V6" s="64"/>
      <c r="W6" s="55"/>
      <c r="X6" s="67">
        <f t="shared" si="0"/>
        <v>3.1078929776642505</v>
      </c>
      <c r="Y6" s="67">
        <f t="shared" si="1"/>
        <v>-5.564566437928864</v>
      </c>
      <c r="Z6" s="67">
        <f t="shared" si="2"/>
        <v>27.542324896664972</v>
      </c>
      <c r="AA6" s="67" t="e">
        <f t="shared" si="3"/>
        <v>#REF!</v>
      </c>
      <c r="AB6" s="67" t="e">
        <f t="shared" si="4"/>
        <v>#REF!</v>
      </c>
      <c r="AC6" s="67" t="e">
        <f t="shared" si="5"/>
        <v>#REF!</v>
      </c>
      <c r="AD6" s="67" t="e">
        <f t="shared" si="6"/>
        <v>#REF!</v>
      </c>
      <c r="AE6" s="67" t="e">
        <f t="shared" si="7"/>
        <v>#REF!</v>
      </c>
      <c r="AF6" s="67" t="e">
        <f t="shared" si="8"/>
        <v>#REF!</v>
      </c>
      <c r="AG6" s="67" t="e">
        <f t="shared" si="9"/>
        <v>#REF!</v>
      </c>
      <c r="AH6" s="306"/>
      <c r="AI6" s="306"/>
      <c r="AJ6" s="306"/>
      <c r="AK6" s="306"/>
      <c r="AL6" s="67" t="e">
        <f t="shared" ref="AL6:AL27" si="34">((M6/K6)-1)*100</f>
        <v>#REF!</v>
      </c>
      <c r="AM6" s="67" t="e">
        <f t="shared" si="10"/>
        <v>#REF!</v>
      </c>
      <c r="AN6" s="67" t="e">
        <f t="shared" si="11"/>
        <v>#REF!</v>
      </c>
      <c r="AO6" s="67" t="e">
        <f t="shared" si="12"/>
        <v>#REF!</v>
      </c>
      <c r="AP6" s="67" t="e">
        <f t="shared" si="13"/>
        <v>#REF!</v>
      </c>
      <c r="AQ6" s="67" t="e">
        <f t="shared" si="14"/>
        <v>#REF!</v>
      </c>
      <c r="AR6" s="67" t="e">
        <f t="shared" si="15"/>
        <v>#REF!</v>
      </c>
      <c r="AS6" s="67" t="e">
        <f t="shared" si="16"/>
        <v>#REF!</v>
      </c>
      <c r="AT6" s="67" t="e">
        <f t="shared" si="17"/>
        <v>#REF!</v>
      </c>
      <c r="AU6" s="67"/>
      <c r="AV6" s="67">
        <f t="shared" si="18"/>
        <v>7.4623698125369096</v>
      </c>
      <c r="AW6" s="67">
        <f t="shared" si="19"/>
        <v>8.2370971444888941</v>
      </c>
      <c r="AX6" s="67">
        <f t="shared" si="20"/>
        <v>7.250068205006718</v>
      </c>
      <c r="AY6" s="67">
        <f t="shared" si="21"/>
        <v>7.7646233553141846</v>
      </c>
      <c r="AZ6" s="67" t="e">
        <f t="shared" si="22"/>
        <v>#REF!</v>
      </c>
      <c r="BA6" s="67" t="e">
        <f t="shared" si="23"/>
        <v>#REF!</v>
      </c>
      <c r="BB6" s="67" t="e">
        <f t="shared" si="24"/>
        <v>#REF!</v>
      </c>
      <c r="BC6" s="67" t="e">
        <f t="shared" si="25"/>
        <v>#REF!</v>
      </c>
      <c r="BD6" s="67" t="e">
        <f t="shared" si="26"/>
        <v>#REF!</v>
      </c>
      <c r="BE6" s="67" t="e">
        <f t="shared" si="27"/>
        <v>#REF!</v>
      </c>
      <c r="BF6" s="68" t="e">
        <f t="shared" ref="BF6:BF22" si="35">AVERAGE(BC6:BE6)</f>
        <v>#REF!</v>
      </c>
      <c r="BG6" s="67" t="e">
        <f t="shared" si="28"/>
        <v>#REF!</v>
      </c>
      <c r="BH6" s="67" t="e">
        <f t="shared" si="29"/>
        <v>#REF!</v>
      </c>
      <c r="BI6" s="67" t="e">
        <f t="shared" si="30"/>
        <v>#REF!</v>
      </c>
      <c r="BJ6" s="67" t="e">
        <f t="shared" si="31"/>
        <v>#REF!</v>
      </c>
      <c r="BK6" s="330" t="e">
        <f t="shared" ref="BK6:BK26" si="36">AVERAGE(BH6,BI6,BJ6)</f>
        <v>#REF!</v>
      </c>
      <c r="BL6" s="330"/>
      <c r="BM6" s="67" t="e">
        <f t="shared" si="32"/>
        <v>#REF!</v>
      </c>
      <c r="BN6" s="67" t="e">
        <f t="shared" si="33"/>
        <v>#REF!</v>
      </c>
    </row>
    <row r="7" spans="1:66" ht="17.45" customHeight="1" x14ac:dyDescent="0.45">
      <c r="A7" s="54" t="s">
        <v>6</v>
      </c>
      <c r="B7" s="64">
        <v>5031.7</v>
      </c>
      <c r="C7" s="64">
        <v>4866.5200000000004</v>
      </c>
      <c r="D7" s="64">
        <v>4777.37</v>
      </c>
      <c r="E7" s="64">
        <v>5839.43</v>
      </c>
      <c r="F7" s="64" t="e">
        <f>+#REF!</f>
        <v>#REF!</v>
      </c>
      <c r="G7" s="64" t="e">
        <f>+#REF!</f>
        <v>#REF!</v>
      </c>
      <c r="H7" s="64" t="e">
        <f>+#REF!</f>
        <v>#REF!</v>
      </c>
      <c r="I7" s="64" t="e">
        <f>+#REF!</f>
        <v>#REF!</v>
      </c>
      <c r="J7" s="64" t="e">
        <f>+#REF!</f>
        <v>#REF!</v>
      </c>
      <c r="K7" s="64" t="e">
        <f>+#REF!</f>
        <v>#REF!</v>
      </c>
      <c r="L7" s="64" t="e">
        <f>($L$23*BF7)/100</f>
        <v>#REF!</v>
      </c>
      <c r="M7" s="64" t="e">
        <f>+#REF!</f>
        <v>#REF!</v>
      </c>
      <c r="N7" s="64" t="e">
        <f>+#REF!</f>
        <v>#REF!</v>
      </c>
      <c r="O7" s="64" t="e">
        <f>+#REF!</f>
        <v>#REF!</v>
      </c>
      <c r="P7" s="64" t="e">
        <f>+#REF!</f>
        <v>#REF!</v>
      </c>
      <c r="Q7" s="64" t="e">
        <f>(Q$23*BN7)/100</f>
        <v>#REF!</v>
      </c>
      <c r="R7" s="64" t="e">
        <f>+#REF!</f>
        <v>#REF!</v>
      </c>
      <c r="S7" s="64" t="e">
        <f>(S$23*BK7)/100</f>
        <v>#REF!</v>
      </c>
      <c r="T7" s="64" t="e">
        <f>+#REF!</f>
        <v>#REF!</v>
      </c>
      <c r="U7" s="64" t="e">
        <f>+#REF!</f>
        <v>#REF!</v>
      </c>
      <c r="V7" s="64"/>
      <c r="W7" s="85"/>
      <c r="X7" s="67">
        <f t="shared" si="0"/>
        <v>-3.2827871295983302</v>
      </c>
      <c r="Y7" s="67">
        <f t="shared" si="1"/>
        <v>-1.8319045231500186</v>
      </c>
      <c r="Z7" s="67">
        <f t="shared" si="2"/>
        <v>22.231060185834473</v>
      </c>
      <c r="AA7" s="67" t="e">
        <f t="shared" si="3"/>
        <v>#REF!</v>
      </c>
      <c r="AB7" s="67" t="e">
        <f t="shared" si="4"/>
        <v>#REF!</v>
      </c>
      <c r="AC7" s="67" t="e">
        <f t="shared" si="5"/>
        <v>#REF!</v>
      </c>
      <c r="AD7" s="67" t="e">
        <f t="shared" si="6"/>
        <v>#REF!</v>
      </c>
      <c r="AE7" s="67" t="e">
        <f t="shared" si="7"/>
        <v>#REF!</v>
      </c>
      <c r="AF7" s="67" t="e">
        <f t="shared" si="8"/>
        <v>#REF!</v>
      </c>
      <c r="AG7" s="67" t="e">
        <f t="shared" si="9"/>
        <v>#REF!</v>
      </c>
      <c r="AH7" s="306"/>
      <c r="AI7" s="306"/>
      <c r="AJ7" s="306"/>
      <c r="AK7" s="306"/>
      <c r="AL7" s="67" t="e">
        <f t="shared" si="34"/>
        <v>#REF!</v>
      </c>
      <c r="AM7" s="67" t="e">
        <f t="shared" si="10"/>
        <v>#REF!</v>
      </c>
      <c r="AN7" s="67" t="e">
        <f t="shared" si="11"/>
        <v>#REF!</v>
      </c>
      <c r="AO7" s="67" t="e">
        <f t="shared" si="12"/>
        <v>#REF!</v>
      </c>
      <c r="AP7" s="67" t="e">
        <f t="shared" si="13"/>
        <v>#REF!</v>
      </c>
      <c r="AQ7" s="67" t="e">
        <f t="shared" si="14"/>
        <v>#REF!</v>
      </c>
      <c r="AR7" s="67" t="e">
        <f t="shared" si="15"/>
        <v>#REF!</v>
      </c>
      <c r="AS7" s="67" t="e">
        <f t="shared" si="16"/>
        <v>#REF!</v>
      </c>
      <c r="AT7" s="67" t="e">
        <f t="shared" si="17"/>
        <v>#REF!</v>
      </c>
      <c r="AU7" s="67"/>
      <c r="AV7" s="67">
        <f t="shared" si="18"/>
        <v>8.6256506694620558</v>
      </c>
      <c r="AW7" s="67">
        <f t="shared" si="19"/>
        <v>8.9310217439617912</v>
      </c>
      <c r="AX7" s="67">
        <f t="shared" si="20"/>
        <v>8.171549917084949</v>
      </c>
      <c r="AY7" s="67">
        <f t="shared" si="21"/>
        <v>8.3870646200231427</v>
      </c>
      <c r="AZ7" s="67" t="e">
        <f t="shared" si="22"/>
        <v>#REF!</v>
      </c>
      <c r="BA7" s="67" t="e">
        <f t="shared" si="23"/>
        <v>#REF!</v>
      </c>
      <c r="BB7" s="67" t="e">
        <f t="shared" si="24"/>
        <v>#REF!</v>
      </c>
      <c r="BC7" s="67" t="e">
        <f t="shared" si="25"/>
        <v>#REF!</v>
      </c>
      <c r="BD7" s="67" t="e">
        <f t="shared" si="26"/>
        <v>#REF!</v>
      </c>
      <c r="BE7" s="67" t="e">
        <f t="shared" si="27"/>
        <v>#REF!</v>
      </c>
      <c r="BF7" s="68" t="e">
        <f t="shared" si="35"/>
        <v>#REF!</v>
      </c>
      <c r="BG7" s="67" t="e">
        <f t="shared" si="28"/>
        <v>#REF!</v>
      </c>
      <c r="BH7" s="67" t="e">
        <f t="shared" si="29"/>
        <v>#REF!</v>
      </c>
      <c r="BI7" s="67" t="e">
        <f t="shared" si="30"/>
        <v>#REF!</v>
      </c>
      <c r="BJ7" s="67" t="e">
        <f t="shared" si="31"/>
        <v>#REF!</v>
      </c>
      <c r="BK7" s="330" t="e">
        <f t="shared" si="36"/>
        <v>#REF!</v>
      </c>
      <c r="BL7" s="330"/>
      <c r="BM7" s="67" t="e">
        <f t="shared" si="32"/>
        <v>#REF!</v>
      </c>
      <c r="BN7" s="67" t="e">
        <f t="shared" si="33"/>
        <v>#REF!</v>
      </c>
    </row>
    <row r="8" spans="1:66" ht="17.45" customHeight="1" x14ac:dyDescent="0.45">
      <c r="A8" s="103" t="s">
        <v>31</v>
      </c>
      <c r="B8" s="104">
        <v>14051.25</v>
      </c>
      <c r="C8" s="104">
        <v>13638.74</v>
      </c>
      <c r="D8" s="104">
        <v>13072.81</v>
      </c>
      <c r="E8" s="83">
        <f t="shared" ref="E8:O8" si="37">+E5+E6+E7</f>
        <v>16548.36</v>
      </c>
      <c r="F8" s="83" t="e">
        <f t="shared" si="37"/>
        <v>#REF!</v>
      </c>
      <c r="G8" s="83" t="e">
        <f t="shared" si="37"/>
        <v>#REF!</v>
      </c>
      <c r="H8" s="83" t="e">
        <f t="shared" si="37"/>
        <v>#REF!</v>
      </c>
      <c r="I8" s="83" t="e">
        <f t="shared" si="37"/>
        <v>#REF!</v>
      </c>
      <c r="J8" s="104" t="e">
        <f t="shared" si="37"/>
        <v>#REF!</v>
      </c>
      <c r="K8" s="104" t="e">
        <f t="shared" si="37"/>
        <v>#REF!</v>
      </c>
      <c r="L8" s="104" t="e">
        <f t="shared" si="37"/>
        <v>#REF!</v>
      </c>
      <c r="M8" s="104" t="e">
        <f t="shared" si="37"/>
        <v>#REF!</v>
      </c>
      <c r="N8" s="104" t="e">
        <f t="shared" si="37"/>
        <v>#REF!</v>
      </c>
      <c r="O8" s="104" t="e">
        <f t="shared" si="37"/>
        <v>#REF!</v>
      </c>
      <c r="P8" s="104" t="e">
        <f>+P5+P6+P7</f>
        <v>#REF!</v>
      </c>
      <c r="Q8" s="104" t="e">
        <f>+Q5+Q6+Q7</f>
        <v>#REF!</v>
      </c>
      <c r="R8" s="104" t="e">
        <f>+R5+R6+R7</f>
        <v>#REF!</v>
      </c>
      <c r="S8" s="104" t="e">
        <f>+S5+S6+S7</f>
        <v>#REF!</v>
      </c>
      <c r="T8" s="104" t="e">
        <f>+U8</f>
        <v>#REF!</v>
      </c>
      <c r="U8" s="104" t="e">
        <f>+U5+U6+U7</f>
        <v>#REF!</v>
      </c>
      <c r="V8" s="104"/>
      <c r="W8" s="59"/>
      <c r="X8" s="105">
        <f t="shared" si="0"/>
        <v>-2.9357530468819504</v>
      </c>
      <c r="Y8" s="105">
        <f t="shared" si="1"/>
        <v>-4.1494302259592946</v>
      </c>
      <c r="Z8" s="105">
        <f t="shared" si="2"/>
        <v>26.586097403695153</v>
      </c>
      <c r="AA8" s="105" t="e">
        <f t="shared" si="3"/>
        <v>#REF!</v>
      </c>
      <c r="AB8" s="105" t="e">
        <f t="shared" si="4"/>
        <v>#REF!</v>
      </c>
      <c r="AC8" s="105" t="e">
        <f t="shared" si="5"/>
        <v>#REF!</v>
      </c>
      <c r="AD8" s="105" t="e">
        <f t="shared" si="6"/>
        <v>#REF!</v>
      </c>
      <c r="AE8" s="105" t="e">
        <f t="shared" si="7"/>
        <v>#REF!</v>
      </c>
      <c r="AF8" s="105" t="e">
        <f t="shared" si="8"/>
        <v>#REF!</v>
      </c>
      <c r="AG8" s="105" t="e">
        <f t="shared" si="9"/>
        <v>#REF!</v>
      </c>
      <c r="AH8" s="307"/>
      <c r="AI8" s="307"/>
      <c r="AJ8" s="307"/>
      <c r="AK8" s="307"/>
      <c r="AL8" s="105" t="e">
        <f t="shared" si="34"/>
        <v>#REF!</v>
      </c>
      <c r="AM8" s="107" t="e">
        <f t="shared" si="10"/>
        <v>#REF!</v>
      </c>
      <c r="AN8" s="107" t="e">
        <f t="shared" si="11"/>
        <v>#REF!</v>
      </c>
      <c r="AO8" s="107" t="e">
        <f t="shared" si="12"/>
        <v>#REF!</v>
      </c>
      <c r="AP8" s="107" t="e">
        <f t="shared" si="13"/>
        <v>#REF!</v>
      </c>
      <c r="AQ8" s="105" t="e">
        <f t="shared" si="14"/>
        <v>#REF!</v>
      </c>
      <c r="AR8" s="107" t="e">
        <f t="shared" si="15"/>
        <v>#REF!</v>
      </c>
      <c r="AS8" s="107" t="e">
        <f t="shared" si="16"/>
        <v>#REF!</v>
      </c>
      <c r="AT8" s="107" t="e">
        <f t="shared" si="17"/>
        <v>#REF!</v>
      </c>
      <c r="AU8" s="105"/>
      <c r="AV8" s="105">
        <f t="shared" si="18"/>
        <v>24.087519917578295</v>
      </c>
      <c r="AW8" s="105">
        <f t="shared" si="19"/>
        <v>25.02977147946406</v>
      </c>
      <c r="AX8" s="105">
        <f t="shared" si="20"/>
        <v>22.360654391761006</v>
      </c>
      <c r="AY8" s="105">
        <f t="shared" si="21"/>
        <v>23.768101454321087</v>
      </c>
      <c r="AZ8" s="105" t="e">
        <f t="shared" si="22"/>
        <v>#REF!</v>
      </c>
      <c r="BA8" s="105" t="e">
        <f t="shared" si="23"/>
        <v>#REF!</v>
      </c>
      <c r="BB8" s="105" t="e">
        <f t="shared" si="24"/>
        <v>#REF!</v>
      </c>
      <c r="BC8" s="105" t="e">
        <f t="shared" si="25"/>
        <v>#REF!</v>
      </c>
      <c r="BD8" s="105" t="e">
        <f t="shared" si="26"/>
        <v>#REF!</v>
      </c>
      <c r="BE8" s="105" t="e">
        <f t="shared" si="27"/>
        <v>#REF!</v>
      </c>
      <c r="BF8" s="107" t="e">
        <f t="shared" si="35"/>
        <v>#REF!</v>
      </c>
      <c r="BG8" s="107" t="e">
        <f t="shared" si="28"/>
        <v>#REF!</v>
      </c>
      <c r="BH8" s="107" t="e">
        <f t="shared" si="29"/>
        <v>#REF!</v>
      </c>
      <c r="BI8" s="107" t="e">
        <f t="shared" si="30"/>
        <v>#REF!</v>
      </c>
      <c r="BJ8" s="107" t="e">
        <f t="shared" si="31"/>
        <v>#REF!</v>
      </c>
      <c r="BK8" s="307" t="e">
        <f t="shared" si="36"/>
        <v>#REF!</v>
      </c>
      <c r="BL8" s="307"/>
      <c r="BM8" s="107" t="e">
        <f t="shared" si="32"/>
        <v>#REF!</v>
      </c>
      <c r="BN8" s="107" t="e">
        <f t="shared" si="33"/>
        <v>#REF!</v>
      </c>
    </row>
    <row r="9" spans="1:66" ht="17.45" customHeight="1" x14ac:dyDescent="0.45">
      <c r="A9" s="54" t="s">
        <v>7</v>
      </c>
      <c r="B9" s="64">
        <v>4367.45</v>
      </c>
      <c r="C9" s="64">
        <v>4336.22</v>
      </c>
      <c r="D9" s="64">
        <v>4538.9799999999996</v>
      </c>
      <c r="E9" s="64">
        <v>5248.8</v>
      </c>
      <c r="F9" s="64" t="e">
        <f>+#REF!</f>
        <v>#REF!</v>
      </c>
      <c r="G9" s="64" t="e">
        <f>+#REF!</f>
        <v>#REF!</v>
      </c>
      <c r="H9" s="64" t="e">
        <f>+#REF!</f>
        <v>#REF!</v>
      </c>
      <c r="I9" s="64" t="e">
        <f>+#REF!</f>
        <v>#REF!</v>
      </c>
      <c r="J9" s="64" t="e">
        <f>+#REF!</f>
        <v>#REF!</v>
      </c>
      <c r="K9" s="64" t="e">
        <f>+#REF!</f>
        <v>#REF!</v>
      </c>
      <c r="L9" s="64" t="e">
        <f>($L$23*BF9)/100</f>
        <v>#REF!</v>
      </c>
      <c r="M9" s="64" t="e">
        <f>+#REF!</f>
        <v>#REF!</v>
      </c>
      <c r="N9" s="64" t="e">
        <f>+#REF!</f>
        <v>#REF!</v>
      </c>
      <c r="O9" s="64" t="e">
        <f>+#REF!</f>
        <v>#REF!</v>
      </c>
      <c r="P9" s="64" t="e">
        <f>+#REF!</f>
        <v>#REF!</v>
      </c>
      <c r="Q9" s="64" t="e">
        <f>(Q$23*BN9)/100</f>
        <v>#REF!</v>
      </c>
      <c r="R9" s="64" t="e">
        <f>+#REF!</f>
        <v>#REF!</v>
      </c>
      <c r="S9" s="64" t="e">
        <f>(S$23*BK9)/100</f>
        <v>#REF!</v>
      </c>
      <c r="T9" s="64" t="e">
        <f>+#REF!</f>
        <v>#REF!</v>
      </c>
      <c r="U9" s="64" t="e">
        <f>+#REF!</f>
        <v>#REF!</v>
      </c>
      <c r="V9" s="64"/>
      <c r="W9" s="85"/>
      <c r="X9" s="67">
        <f t="shared" si="0"/>
        <v>-0.71506256511235655</v>
      </c>
      <c r="Y9" s="67">
        <f t="shared" si="1"/>
        <v>4.6759620129974699</v>
      </c>
      <c r="Z9" s="67">
        <f t="shared" si="2"/>
        <v>15.638315216193966</v>
      </c>
      <c r="AA9" s="67" t="e">
        <f t="shared" si="3"/>
        <v>#REF!</v>
      </c>
      <c r="AB9" s="67" t="e">
        <f t="shared" si="4"/>
        <v>#REF!</v>
      </c>
      <c r="AC9" s="67" t="e">
        <f t="shared" si="5"/>
        <v>#REF!</v>
      </c>
      <c r="AD9" s="67" t="e">
        <f t="shared" si="6"/>
        <v>#REF!</v>
      </c>
      <c r="AE9" s="67" t="e">
        <f t="shared" si="7"/>
        <v>#REF!</v>
      </c>
      <c r="AF9" s="67" t="e">
        <f t="shared" si="8"/>
        <v>#REF!</v>
      </c>
      <c r="AG9" s="67" t="e">
        <f t="shared" si="9"/>
        <v>#REF!</v>
      </c>
      <c r="AH9" s="306"/>
      <c r="AI9" s="306"/>
      <c r="AJ9" s="306"/>
      <c r="AK9" s="306"/>
      <c r="AL9" s="67" t="e">
        <f t="shared" si="34"/>
        <v>#REF!</v>
      </c>
      <c r="AM9" s="67" t="e">
        <f t="shared" si="10"/>
        <v>#REF!</v>
      </c>
      <c r="AN9" s="67" t="e">
        <f t="shared" si="11"/>
        <v>#REF!</v>
      </c>
      <c r="AO9" s="67" t="e">
        <f t="shared" si="12"/>
        <v>#REF!</v>
      </c>
      <c r="AP9" s="67" t="e">
        <f t="shared" si="13"/>
        <v>#REF!</v>
      </c>
      <c r="AQ9" s="67" t="e">
        <f t="shared" si="14"/>
        <v>#REF!</v>
      </c>
      <c r="AR9" s="67" t="e">
        <f t="shared" si="15"/>
        <v>#REF!</v>
      </c>
      <c r="AS9" s="67" t="e">
        <f t="shared" si="16"/>
        <v>#REF!</v>
      </c>
      <c r="AT9" s="68" t="e">
        <f t="shared" si="17"/>
        <v>#REF!</v>
      </c>
      <c r="AU9" s="67"/>
      <c r="AV9" s="67">
        <f t="shared" si="18"/>
        <v>7.4869523255245847</v>
      </c>
      <c r="AW9" s="67">
        <f t="shared" si="19"/>
        <v>7.957816901317984</v>
      </c>
      <c r="AX9" s="67">
        <f t="shared" si="20"/>
        <v>7.7637908813113148</v>
      </c>
      <c r="AY9" s="67">
        <f t="shared" si="21"/>
        <v>7.5387537443855779</v>
      </c>
      <c r="AZ9" s="67" t="e">
        <f t="shared" si="22"/>
        <v>#REF!</v>
      </c>
      <c r="BA9" s="67" t="e">
        <f t="shared" si="23"/>
        <v>#REF!</v>
      </c>
      <c r="BB9" s="67" t="e">
        <f t="shared" si="24"/>
        <v>#REF!</v>
      </c>
      <c r="BC9" s="67" t="e">
        <f t="shared" si="25"/>
        <v>#REF!</v>
      </c>
      <c r="BD9" s="67" t="e">
        <f t="shared" si="26"/>
        <v>#REF!</v>
      </c>
      <c r="BE9" s="67" t="e">
        <f t="shared" si="27"/>
        <v>#REF!</v>
      </c>
      <c r="BF9" s="68" t="e">
        <f t="shared" si="35"/>
        <v>#REF!</v>
      </c>
      <c r="BG9" s="67" t="e">
        <f t="shared" si="28"/>
        <v>#REF!</v>
      </c>
      <c r="BH9" s="67" t="e">
        <f t="shared" si="29"/>
        <v>#REF!</v>
      </c>
      <c r="BI9" s="67" t="e">
        <f t="shared" si="30"/>
        <v>#REF!</v>
      </c>
      <c r="BJ9" s="67" t="e">
        <f t="shared" si="31"/>
        <v>#REF!</v>
      </c>
      <c r="BK9" s="330" t="e">
        <f t="shared" si="36"/>
        <v>#REF!</v>
      </c>
      <c r="BL9" s="330"/>
      <c r="BM9" s="67" t="e">
        <f t="shared" si="32"/>
        <v>#REF!</v>
      </c>
      <c r="BN9" s="67" t="e">
        <f t="shared" si="33"/>
        <v>#REF!</v>
      </c>
    </row>
    <row r="10" spans="1:66" ht="17.45" customHeight="1" x14ac:dyDescent="0.45">
      <c r="A10" s="54" t="s">
        <v>8</v>
      </c>
      <c r="B10" s="64">
        <v>4907.5</v>
      </c>
      <c r="C10" s="64">
        <v>4320.21</v>
      </c>
      <c r="D10" s="64">
        <v>4674.41</v>
      </c>
      <c r="E10" s="64">
        <v>5303.15</v>
      </c>
      <c r="F10" s="64" t="e">
        <f>+#REF!</f>
        <v>#REF!</v>
      </c>
      <c r="G10" s="64" t="e">
        <f>+#REF!</f>
        <v>#REF!</v>
      </c>
      <c r="H10" s="64" t="e">
        <f>+#REF!</f>
        <v>#REF!</v>
      </c>
      <c r="I10" s="64" t="e">
        <f>+#REF!</f>
        <v>#REF!</v>
      </c>
      <c r="J10" s="64" t="e">
        <f>+#REF!</f>
        <v>#REF!</v>
      </c>
      <c r="K10" s="64" t="e">
        <f>+#REF!</f>
        <v>#REF!</v>
      </c>
      <c r="L10" s="64" t="e">
        <f>($L$23*BF10)/100</f>
        <v>#REF!</v>
      </c>
      <c r="M10" s="64" t="e">
        <f>+#REF!</f>
        <v>#REF!</v>
      </c>
      <c r="N10" s="64" t="e">
        <f>+#REF!</f>
        <v>#REF!</v>
      </c>
      <c r="O10" s="64" t="e">
        <f>+#REF!</f>
        <v>#REF!</v>
      </c>
      <c r="P10" s="64" t="e">
        <f>+#REF!</f>
        <v>#REF!</v>
      </c>
      <c r="Q10" s="64" t="e">
        <f>(Q$23*BN10)/100</f>
        <v>#REF!</v>
      </c>
      <c r="R10" s="64" t="e">
        <f>+#REF!</f>
        <v>#REF!</v>
      </c>
      <c r="S10" s="64" t="e">
        <f>(S$23*BK10)/100</f>
        <v>#REF!</v>
      </c>
      <c r="T10" s="64" t="e">
        <f>+#REF!</f>
        <v>#REF!</v>
      </c>
      <c r="U10" s="64" t="e">
        <f>+#REF!</f>
        <v>#REF!</v>
      </c>
      <c r="V10" s="64"/>
      <c r="W10" s="85"/>
      <c r="X10" s="67">
        <f t="shared" si="0"/>
        <v>-11.967193071828831</v>
      </c>
      <c r="Y10" s="67">
        <f t="shared" si="1"/>
        <v>8.1986755273470546</v>
      </c>
      <c r="Z10" s="67">
        <f t="shared" si="2"/>
        <v>13.450681476378822</v>
      </c>
      <c r="AA10" s="67" t="e">
        <f t="shared" si="3"/>
        <v>#REF!</v>
      </c>
      <c r="AB10" s="67" t="e">
        <f t="shared" si="4"/>
        <v>#REF!</v>
      </c>
      <c r="AC10" s="67" t="e">
        <f t="shared" si="5"/>
        <v>#REF!</v>
      </c>
      <c r="AD10" s="67" t="e">
        <f t="shared" si="6"/>
        <v>#REF!</v>
      </c>
      <c r="AE10" s="67" t="e">
        <f t="shared" si="7"/>
        <v>#REF!</v>
      </c>
      <c r="AF10" s="67" t="e">
        <f t="shared" si="8"/>
        <v>#REF!</v>
      </c>
      <c r="AG10" s="67" t="e">
        <f t="shared" si="9"/>
        <v>#REF!</v>
      </c>
      <c r="AH10" s="306"/>
      <c r="AI10" s="306"/>
      <c r="AJ10" s="306"/>
      <c r="AK10" s="306"/>
      <c r="AL10" s="67" t="e">
        <f t="shared" si="34"/>
        <v>#REF!</v>
      </c>
      <c r="AM10" s="67" t="e">
        <f t="shared" si="10"/>
        <v>#REF!</v>
      </c>
      <c r="AN10" s="67" t="e">
        <f t="shared" si="11"/>
        <v>#REF!</v>
      </c>
      <c r="AO10" s="67" t="e">
        <f t="shared" si="12"/>
        <v>#REF!</v>
      </c>
      <c r="AP10" s="67" t="e">
        <f t="shared" si="13"/>
        <v>#REF!</v>
      </c>
      <c r="AQ10" s="67" t="e">
        <f t="shared" si="14"/>
        <v>#REF!</v>
      </c>
      <c r="AR10" s="67" t="e">
        <f t="shared" si="15"/>
        <v>#REF!</v>
      </c>
      <c r="AS10" s="67" t="e">
        <f t="shared" si="16"/>
        <v>#REF!</v>
      </c>
      <c r="AT10" s="68" t="e">
        <f t="shared" si="17"/>
        <v>#REF!</v>
      </c>
      <c r="AU10" s="67"/>
      <c r="AV10" s="67">
        <f t="shared" si="18"/>
        <v>8.412739364506038</v>
      </c>
      <c r="AW10" s="67">
        <f t="shared" si="19"/>
        <v>7.9284354011657534</v>
      </c>
      <c r="AX10" s="67">
        <f t="shared" si="20"/>
        <v>7.9954398859458351</v>
      </c>
      <c r="AY10" s="67">
        <f t="shared" si="21"/>
        <v>7.6168156377721328</v>
      </c>
      <c r="AZ10" s="67" t="e">
        <f t="shared" si="22"/>
        <v>#REF!</v>
      </c>
      <c r="BA10" s="67" t="e">
        <f t="shared" si="23"/>
        <v>#REF!</v>
      </c>
      <c r="BB10" s="67" t="e">
        <f t="shared" si="24"/>
        <v>#REF!</v>
      </c>
      <c r="BC10" s="67" t="e">
        <f t="shared" si="25"/>
        <v>#REF!</v>
      </c>
      <c r="BD10" s="67" t="e">
        <f t="shared" si="26"/>
        <v>#REF!</v>
      </c>
      <c r="BE10" s="67" t="e">
        <f t="shared" si="27"/>
        <v>#REF!</v>
      </c>
      <c r="BF10" s="68" t="e">
        <f t="shared" si="35"/>
        <v>#REF!</v>
      </c>
      <c r="BG10" s="67" t="e">
        <f t="shared" si="28"/>
        <v>#REF!</v>
      </c>
      <c r="BH10" s="67" t="e">
        <f t="shared" si="29"/>
        <v>#REF!</v>
      </c>
      <c r="BI10" s="67" t="e">
        <f t="shared" si="30"/>
        <v>#REF!</v>
      </c>
      <c r="BJ10" s="67" t="e">
        <f t="shared" si="31"/>
        <v>#REF!</v>
      </c>
      <c r="BK10" s="330" t="e">
        <f t="shared" si="36"/>
        <v>#REF!</v>
      </c>
      <c r="BL10" s="330"/>
      <c r="BM10" s="67" t="e">
        <f t="shared" si="32"/>
        <v>#REF!</v>
      </c>
      <c r="BN10" s="67" t="e">
        <f t="shared" si="33"/>
        <v>#REF!</v>
      </c>
    </row>
    <row r="11" spans="1:66" ht="17.45" customHeight="1" x14ac:dyDescent="0.45">
      <c r="A11" s="54" t="s">
        <v>9</v>
      </c>
      <c r="B11" s="64">
        <v>4763.72</v>
      </c>
      <c r="C11" s="64">
        <v>4622.34</v>
      </c>
      <c r="D11" s="64">
        <v>4810.3999999999996</v>
      </c>
      <c r="E11" s="64">
        <v>5574.4</v>
      </c>
      <c r="F11" s="64" t="e">
        <f>+#REF!</f>
        <v>#REF!</v>
      </c>
      <c r="G11" s="64" t="e">
        <f>+#REF!</f>
        <v>#REF!</v>
      </c>
      <c r="H11" s="64" t="e">
        <f>+#REF!</f>
        <v>#REF!</v>
      </c>
      <c r="I11" s="64" t="e">
        <f>+#REF!</f>
        <v>#REF!</v>
      </c>
      <c r="J11" s="64" t="e">
        <f>+#REF!</f>
        <v>#REF!</v>
      </c>
      <c r="K11" s="64" t="e">
        <f>+#REF!</f>
        <v>#REF!</v>
      </c>
      <c r="L11" s="64" t="e">
        <f>($L$23*BF11)/100</f>
        <v>#REF!</v>
      </c>
      <c r="M11" s="64" t="e">
        <f>+#REF!</f>
        <v>#REF!</v>
      </c>
      <c r="N11" s="64" t="e">
        <f>+#REF!</f>
        <v>#REF!</v>
      </c>
      <c r="O11" s="64" t="e">
        <f>+#REF!</f>
        <v>#REF!</v>
      </c>
      <c r="P11" s="64" t="e">
        <f>+#REF!</f>
        <v>#REF!</v>
      </c>
      <c r="Q11" s="64" t="e">
        <f>(Q$23*BN11)/100</f>
        <v>#REF!</v>
      </c>
      <c r="R11" s="64" t="e">
        <f>+#REF!</f>
        <v>#REF!</v>
      </c>
      <c r="S11" s="64" t="e">
        <f>(S$23*BK11)/100</f>
        <v>#REF!</v>
      </c>
      <c r="T11" s="64" t="e">
        <f>+#REF!</f>
        <v>#REF!</v>
      </c>
      <c r="U11" s="64" t="e">
        <f>+#REF!</f>
        <v>#REF!</v>
      </c>
      <c r="V11" s="64"/>
      <c r="W11" s="85"/>
      <c r="X11" s="67">
        <f t="shared" si="0"/>
        <v>-2.9678486560922979</v>
      </c>
      <c r="Y11" s="67">
        <f t="shared" si="1"/>
        <v>4.0685021006676259</v>
      </c>
      <c r="Z11" s="67">
        <f t="shared" si="2"/>
        <v>15.882255113919852</v>
      </c>
      <c r="AA11" s="67" t="e">
        <f t="shared" si="3"/>
        <v>#REF!</v>
      </c>
      <c r="AB11" s="67" t="e">
        <f t="shared" si="4"/>
        <v>#REF!</v>
      </c>
      <c r="AC11" s="68" t="e">
        <f t="shared" si="5"/>
        <v>#REF!</v>
      </c>
      <c r="AD11" s="67" t="e">
        <f t="shared" si="6"/>
        <v>#REF!</v>
      </c>
      <c r="AE11" s="67" t="e">
        <f t="shared" si="7"/>
        <v>#REF!</v>
      </c>
      <c r="AF11" s="67" t="e">
        <f t="shared" si="8"/>
        <v>#REF!</v>
      </c>
      <c r="AG11" s="67" t="e">
        <f t="shared" si="9"/>
        <v>#REF!</v>
      </c>
      <c r="AH11" s="306"/>
      <c r="AI11" s="306"/>
      <c r="AJ11" s="306"/>
      <c r="AK11" s="306"/>
      <c r="AL11" s="67" t="e">
        <f t="shared" si="34"/>
        <v>#REF!</v>
      </c>
      <c r="AM11" s="67" t="e">
        <f t="shared" si="10"/>
        <v>#REF!</v>
      </c>
      <c r="AN11" s="67" t="e">
        <f t="shared" si="11"/>
        <v>#REF!</v>
      </c>
      <c r="AO11" s="67" t="e">
        <f t="shared" si="12"/>
        <v>#REF!</v>
      </c>
      <c r="AP11" s="67" t="e">
        <f t="shared" si="13"/>
        <v>#REF!</v>
      </c>
      <c r="AQ11" s="67" t="e">
        <f t="shared" si="14"/>
        <v>#REF!</v>
      </c>
      <c r="AR11" s="67" t="e">
        <f t="shared" si="15"/>
        <v>#REF!</v>
      </c>
      <c r="AS11" s="67" t="e">
        <f t="shared" si="16"/>
        <v>#REF!</v>
      </c>
      <c r="AT11" s="68" t="e">
        <f t="shared" si="17"/>
        <v>#REF!</v>
      </c>
      <c r="AU11" s="67"/>
      <c r="AV11" s="67">
        <f t="shared" si="18"/>
        <v>8.1662628151777295</v>
      </c>
      <c r="AW11" s="67">
        <f t="shared" si="19"/>
        <v>8.4829033987293467</v>
      </c>
      <c r="AX11" s="67">
        <f t="shared" si="20"/>
        <v>8.2280467539975817</v>
      </c>
      <c r="AY11" s="67">
        <f t="shared" si="21"/>
        <v>8.0064069640113846</v>
      </c>
      <c r="AZ11" s="67" t="e">
        <f t="shared" si="22"/>
        <v>#REF!</v>
      </c>
      <c r="BA11" s="67" t="e">
        <f t="shared" si="23"/>
        <v>#REF!</v>
      </c>
      <c r="BB11" s="68" t="e">
        <f t="shared" si="24"/>
        <v>#REF!</v>
      </c>
      <c r="BC11" s="67" t="e">
        <f t="shared" si="25"/>
        <v>#REF!</v>
      </c>
      <c r="BD11" s="67" t="e">
        <f t="shared" si="26"/>
        <v>#REF!</v>
      </c>
      <c r="BE11" s="67" t="e">
        <f t="shared" si="27"/>
        <v>#REF!</v>
      </c>
      <c r="BF11" s="68" t="e">
        <f t="shared" si="35"/>
        <v>#REF!</v>
      </c>
      <c r="BG11" s="67" t="e">
        <f t="shared" si="28"/>
        <v>#REF!</v>
      </c>
      <c r="BH11" s="67" t="e">
        <f t="shared" si="29"/>
        <v>#REF!</v>
      </c>
      <c r="BI11" s="67" t="e">
        <f t="shared" si="30"/>
        <v>#REF!</v>
      </c>
      <c r="BJ11" s="67" t="e">
        <f t="shared" si="31"/>
        <v>#REF!</v>
      </c>
      <c r="BK11" s="330" t="e">
        <f t="shared" si="36"/>
        <v>#REF!</v>
      </c>
      <c r="BL11" s="330"/>
      <c r="BM11" s="67" t="e">
        <f t="shared" si="32"/>
        <v>#REF!</v>
      </c>
      <c r="BN11" s="67" t="e">
        <f t="shared" si="33"/>
        <v>#REF!</v>
      </c>
    </row>
    <row r="12" spans="1:66" ht="17.45" customHeight="1" x14ac:dyDescent="0.45">
      <c r="A12" s="103" t="s">
        <v>32</v>
      </c>
      <c r="B12" s="104">
        <v>14038.67</v>
      </c>
      <c r="C12" s="104">
        <v>13278.77</v>
      </c>
      <c r="D12" s="104">
        <v>14023.79</v>
      </c>
      <c r="E12" s="83">
        <f t="shared" ref="E12:U12" si="38">+E9+E10+E11</f>
        <v>16126.35</v>
      </c>
      <c r="F12" s="83" t="e">
        <f t="shared" si="38"/>
        <v>#REF!</v>
      </c>
      <c r="G12" s="83" t="e">
        <f t="shared" si="38"/>
        <v>#REF!</v>
      </c>
      <c r="H12" s="83" t="e">
        <f t="shared" si="38"/>
        <v>#REF!</v>
      </c>
      <c r="I12" s="83" t="e">
        <f t="shared" si="38"/>
        <v>#REF!</v>
      </c>
      <c r="J12" s="104" t="e">
        <f t="shared" si="38"/>
        <v>#REF!</v>
      </c>
      <c r="K12" s="104" t="e">
        <f t="shared" si="38"/>
        <v>#REF!</v>
      </c>
      <c r="L12" s="104" t="e">
        <f t="shared" si="38"/>
        <v>#REF!</v>
      </c>
      <c r="M12" s="104" t="e">
        <f t="shared" si="38"/>
        <v>#REF!</v>
      </c>
      <c r="N12" s="104" t="e">
        <f t="shared" si="38"/>
        <v>#REF!</v>
      </c>
      <c r="O12" s="104" t="e">
        <f t="shared" si="38"/>
        <v>#REF!</v>
      </c>
      <c r="P12" s="104" t="e">
        <f t="shared" si="38"/>
        <v>#REF!</v>
      </c>
      <c r="Q12" s="104" t="e">
        <f t="shared" si="38"/>
        <v>#REF!</v>
      </c>
      <c r="R12" s="104" t="e">
        <f t="shared" ref="R12" si="39">+R9+R10+R11</f>
        <v>#REF!</v>
      </c>
      <c r="S12" s="104" t="e">
        <f t="shared" si="38"/>
        <v>#REF!</v>
      </c>
      <c r="T12" s="104" t="e">
        <f t="shared" si="38"/>
        <v>#REF!</v>
      </c>
      <c r="U12" s="104" t="e">
        <f t="shared" si="38"/>
        <v>#REF!</v>
      </c>
      <c r="V12" s="104"/>
      <c r="W12" s="59"/>
      <c r="X12" s="105">
        <f t="shared" si="0"/>
        <v>-5.4129059234243719</v>
      </c>
      <c r="Y12" s="105">
        <f t="shared" si="1"/>
        <v>5.6106100188496377</v>
      </c>
      <c r="Z12" s="105">
        <f t="shared" si="2"/>
        <v>14.992808648731891</v>
      </c>
      <c r="AA12" s="105" t="e">
        <f t="shared" si="3"/>
        <v>#REF!</v>
      </c>
      <c r="AB12" s="105" t="e">
        <f t="shared" si="4"/>
        <v>#REF!</v>
      </c>
      <c r="AC12" s="107" t="e">
        <f t="shared" si="5"/>
        <v>#REF!</v>
      </c>
      <c r="AD12" s="105" t="e">
        <f t="shared" si="6"/>
        <v>#REF!</v>
      </c>
      <c r="AE12" s="105" t="e">
        <f t="shared" si="7"/>
        <v>#REF!</v>
      </c>
      <c r="AF12" s="105" t="e">
        <f t="shared" si="8"/>
        <v>#REF!</v>
      </c>
      <c r="AG12" s="105" t="e">
        <f t="shared" si="9"/>
        <v>#REF!</v>
      </c>
      <c r="AH12" s="307"/>
      <c r="AI12" s="307"/>
      <c r="AJ12" s="307"/>
      <c r="AK12" s="307"/>
      <c r="AL12" s="105" t="e">
        <f t="shared" si="34"/>
        <v>#REF!</v>
      </c>
      <c r="AM12" s="107" t="e">
        <f t="shared" si="10"/>
        <v>#REF!</v>
      </c>
      <c r="AN12" s="107" t="e">
        <f t="shared" si="11"/>
        <v>#REF!</v>
      </c>
      <c r="AO12" s="107" t="e">
        <f t="shared" si="12"/>
        <v>#REF!</v>
      </c>
      <c r="AP12" s="107" t="e">
        <f t="shared" si="13"/>
        <v>#REF!</v>
      </c>
      <c r="AQ12" s="105" t="e">
        <f t="shared" si="14"/>
        <v>#REF!</v>
      </c>
      <c r="AR12" s="107" t="e">
        <f t="shared" si="15"/>
        <v>#REF!</v>
      </c>
      <c r="AS12" s="107" t="e">
        <f t="shared" si="16"/>
        <v>#REF!</v>
      </c>
      <c r="AT12" s="107" t="e">
        <f t="shared" si="17"/>
        <v>#REF!</v>
      </c>
      <c r="AU12" s="105"/>
      <c r="AV12" s="105">
        <f t="shared" si="18"/>
        <v>24.065954505208357</v>
      </c>
      <c r="AW12" s="105">
        <f t="shared" si="19"/>
        <v>24.369155701213085</v>
      </c>
      <c r="AX12" s="105">
        <f t="shared" si="20"/>
        <v>23.987277521254736</v>
      </c>
      <c r="AY12" s="105">
        <f t="shared" si="21"/>
        <v>23.161976346169098</v>
      </c>
      <c r="AZ12" s="105" t="e">
        <f t="shared" si="22"/>
        <v>#REF!</v>
      </c>
      <c r="BA12" s="105" t="e">
        <f t="shared" si="23"/>
        <v>#REF!</v>
      </c>
      <c r="BB12" s="107" t="e">
        <f t="shared" si="24"/>
        <v>#REF!</v>
      </c>
      <c r="BC12" s="105" t="e">
        <f t="shared" si="25"/>
        <v>#REF!</v>
      </c>
      <c r="BD12" s="105" t="e">
        <f t="shared" si="26"/>
        <v>#REF!</v>
      </c>
      <c r="BE12" s="105" t="e">
        <f t="shared" si="27"/>
        <v>#REF!</v>
      </c>
      <c r="BF12" s="107" t="e">
        <f t="shared" si="35"/>
        <v>#REF!</v>
      </c>
      <c r="BG12" s="107" t="e">
        <f t="shared" si="28"/>
        <v>#REF!</v>
      </c>
      <c r="BH12" s="107" t="e">
        <f t="shared" si="29"/>
        <v>#REF!</v>
      </c>
      <c r="BI12" s="107" t="e">
        <f t="shared" si="30"/>
        <v>#REF!</v>
      </c>
      <c r="BJ12" s="107" t="e">
        <f t="shared" si="31"/>
        <v>#REF!</v>
      </c>
      <c r="BK12" s="307" t="e">
        <f t="shared" si="36"/>
        <v>#REF!</v>
      </c>
      <c r="BL12" s="307"/>
      <c r="BM12" s="107" t="e">
        <f t="shared" si="32"/>
        <v>#REF!</v>
      </c>
      <c r="BN12" s="107" t="e">
        <f t="shared" si="33"/>
        <v>#REF!</v>
      </c>
    </row>
    <row r="13" spans="1:66" ht="17.45" customHeight="1" x14ac:dyDescent="0.45">
      <c r="A13" s="103" t="s">
        <v>34</v>
      </c>
      <c r="B13" s="104">
        <v>28089.919999999998</v>
      </c>
      <c r="C13" s="104">
        <v>26917.51</v>
      </c>
      <c r="D13" s="104">
        <v>27096.6</v>
      </c>
      <c r="E13" s="104">
        <f t="shared" ref="E13:U13" si="40">+E12+E8</f>
        <v>32674.71</v>
      </c>
      <c r="F13" s="104" t="e">
        <f t="shared" si="40"/>
        <v>#REF!</v>
      </c>
      <c r="G13" s="104" t="e">
        <f t="shared" si="40"/>
        <v>#REF!</v>
      </c>
      <c r="H13" s="104" t="e">
        <f t="shared" si="40"/>
        <v>#REF!</v>
      </c>
      <c r="I13" s="104" t="e">
        <f t="shared" si="40"/>
        <v>#REF!</v>
      </c>
      <c r="J13" s="104" t="e">
        <f t="shared" si="40"/>
        <v>#REF!</v>
      </c>
      <c r="K13" s="104" t="e">
        <f t="shared" si="40"/>
        <v>#REF!</v>
      </c>
      <c r="L13" s="104" t="e">
        <f t="shared" si="40"/>
        <v>#REF!</v>
      </c>
      <c r="M13" s="104" t="e">
        <f t="shared" si="40"/>
        <v>#REF!</v>
      </c>
      <c r="N13" s="104" t="e">
        <f t="shared" si="40"/>
        <v>#REF!</v>
      </c>
      <c r="O13" s="104" t="e">
        <f t="shared" si="40"/>
        <v>#REF!</v>
      </c>
      <c r="P13" s="104" t="e">
        <f t="shared" si="40"/>
        <v>#REF!</v>
      </c>
      <c r="Q13" s="104" t="e">
        <f t="shared" si="40"/>
        <v>#REF!</v>
      </c>
      <c r="R13" s="104" t="e">
        <f t="shared" ref="R13" si="41">+R12+R8</f>
        <v>#REF!</v>
      </c>
      <c r="S13" s="104" t="e">
        <f t="shared" si="40"/>
        <v>#REF!</v>
      </c>
      <c r="T13" s="104" t="e">
        <f t="shared" si="40"/>
        <v>#REF!</v>
      </c>
      <c r="U13" s="104" t="e">
        <f t="shared" si="40"/>
        <v>#REF!</v>
      </c>
      <c r="V13" s="104"/>
      <c r="W13" s="59"/>
      <c r="X13" s="105">
        <f t="shared" si="0"/>
        <v>-4.1737747918114358</v>
      </c>
      <c r="Y13" s="105">
        <f t="shared" si="1"/>
        <v>0.66532899959914626</v>
      </c>
      <c r="Z13" s="105">
        <f t="shared" si="2"/>
        <v>20.586014481521666</v>
      </c>
      <c r="AA13" s="105" t="e">
        <f t="shared" si="3"/>
        <v>#REF!</v>
      </c>
      <c r="AB13" s="105" t="e">
        <f t="shared" si="4"/>
        <v>#REF!</v>
      </c>
      <c r="AC13" s="107" t="e">
        <f t="shared" si="5"/>
        <v>#REF!</v>
      </c>
      <c r="AD13" s="105" t="e">
        <f t="shared" si="6"/>
        <v>#REF!</v>
      </c>
      <c r="AE13" s="105" t="e">
        <f t="shared" si="7"/>
        <v>#REF!</v>
      </c>
      <c r="AF13" s="105" t="e">
        <f t="shared" si="8"/>
        <v>#REF!</v>
      </c>
      <c r="AG13" s="105" t="e">
        <f t="shared" si="9"/>
        <v>#REF!</v>
      </c>
      <c r="AH13" s="307"/>
      <c r="AI13" s="307"/>
      <c r="AJ13" s="307"/>
      <c r="AK13" s="307"/>
      <c r="AL13" s="105" t="e">
        <f t="shared" si="34"/>
        <v>#REF!</v>
      </c>
      <c r="AM13" s="107" t="e">
        <f t="shared" si="10"/>
        <v>#REF!</v>
      </c>
      <c r="AN13" s="107" t="e">
        <f t="shared" si="11"/>
        <v>#REF!</v>
      </c>
      <c r="AO13" s="107" t="e">
        <f t="shared" si="12"/>
        <v>#REF!</v>
      </c>
      <c r="AP13" s="107" t="e">
        <f t="shared" si="13"/>
        <v>#REF!</v>
      </c>
      <c r="AQ13" s="105" t="e">
        <f t="shared" si="14"/>
        <v>#REF!</v>
      </c>
      <c r="AR13" s="107" t="e">
        <f t="shared" si="15"/>
        <v>#REF!</v>
      </c>
      <c r="AS13" s="107" t="e">
        <f t="shared" si="16"/>
        <v>#REF!</v>
      </c>
      <c r="AT13" s="107" t="e">
        <f t="shared" si="17"/>
        <v>#REF!</v>
      </c>
      <c r="AU13" s="105"/>
      <c r="AV13" s="105">
        <f t="shared" si="18"/>
        <v>48.153474422786644</v>
      </c>
      <c r="AW13" s="105">
        <f t="shared" si="19"/>
        <v>49.398927180677141</v>
      </c>
      <c r="AX13" s="105">
        <f t="shared" si="20"/>
        <v>46.347931913015742</v>
      </c>
      <c r="AY13" s="105">
        <f t="shared" si="21"/>
        <v>46.930077800490174</v>
      </c>
      <c r="AZ13" s="105" t="e">
        <f t="shared" si="22"/>
        <v>#REF!</v>
      </c>
      <c r="BA13" s="105" t="e">
        <f t="shared" si="23"/>
        <v>#REF!</v>
      </c>
      <c r="BB13" s="107" t="e">
        <f t="shared" si="24"/>
        <v>#REF!</v>
      </c>
      <c r="BC13" s="105" t="e">
        <f t="shared" si="25"/>
        <v>#REF!</v>
      </c>
      <c r="BD13" s="105" t="e">
        <f t="shared" si="26"/>
        <v>#REF!</v>
      </c>
      <c r="BE13" s="105" t="e">
        <f t="shared" si="27"/>
        <v>#REF!</v>
      </c>
      <c r="BF13" s="107" t="e">
        <f t="shared" si="35"/>
        <v>#REF!</v>
      </c>
      <c r="BG13" s="107" t="e">
        <f t="shared" si="28"/>
        <v>#REF!</v>
      </c>
      <c r="BH13" s="107" t="e">
        <f t="shared" si="29"/>
        <v>#REF!</v>
      </c>
      <c r="BI13" s="107" t="e">
        <f t="shared" si="30"/>
        <v>#REF!</v>
      </c>
      <c r="BJ13" s="107" t="e">
        <f t="shared" si="31"/>
        <v>#REF!</v>
      </c>
      <c r="BK13" s="307" t="e">
        <f t="shared" si="36"/>
        <v>#REF!</v>
      </c>
      <c r="BL13" s="307"/>
      <c r="BM13" s="107" t="e">
        <f t="shared" si="32"/>
        <v>#REF!</v>
      </c>
      <c r="BN13" s="107" t="e">
        <f t="shared" si="33"/>
        <v>#REF!</v>
      </c>
    </row>
    <row r="14" spans="1:66" ht="17.45" customHeight="1" x14ac:dyDescent="0.45">
      <c r="A14" s="54" t="s">
        <v>10</v>
      </c>
      <c r="B14" s="64">
        <v>4881.54</v>
      </c>
      <c r="C14" s="64">
        <v>4686.3</v>
      </c>
      <c r="D14" s="64">
        <v>5056.12</v>
      </c>
      <c r="E14" s="64">
        <v>6135.21</v>
      </c>
      <c r="F14" s="64" t="e">
        <f>+#REF!</f>
        <v>#REF!</v>
      </c>
      <c r="G14" s="64" t="e">
        <f>+#REF!</f>
        <v>#REF!</v>
      </c>
      <c r="H14" s="64" t="e">
        <f>+#REF!</f>
        <v>#REF!</v>
      </c>
      <c r="I14" s="64" t="e">
        <f>+#REF!</f>
        <v>#REF!</v>
      </c>
      <c r="J14" s="64" t="e">
        <f>+#REF!</f>
        <v>#REF!</v>
      </c>
      <c r="K14" s="64" t="e">
        <f>+#REF!</f>
        <v>#REF!</v>
      </c>
      <c r="L14" s="64" t="e">
        <f>($L$23*BF14)/100</f>
        <v>#REF!</v>
      </c>
      <c r="M14" s="64" t="e">
        <f>+#REF!</f>
        <v>#REF!</v>
      </c>
      <c r="N14" s="64" t="e">
        <f>+#REF!</f>
        <v>#REF!</v>
      </c>
      <c r="O14" s="64" t="e">
        <f>+#REF!</f>
        <v>#REF!</v>
      </c>
      <c r="P14" s="64" t="e">
        <f>+#REF!</f>
        <v>#REF!</v>
      </c>
      <c r="Q14" s="64" t="e">
        <f>(Q$23*BN14)/100</f>
        <v>#REF!</v>
      </c>
      <c r="R14" s="64" t="e">
        <f>+#REF!</f>
        <v>#REF!</v>
      </c>
      <c r="S14" s="64" t="e">
        <f>(S$23*BK14)/100</f>
        <v>#REF!</v>
      </c>
      <c r="T14" s="64" t="e">
        <f>+#REF!</f>
        <v>#REF!</v>
      </c>
      <c r="U14" s="64" t="e">
        <f>+#REF!</f>
        <v>#REF!</v>
      </c>
      <c r="V14" s="64"/>
      <c r="W14" s="85"/>
      <c r="X14" s="67">
        <f t="shared" si="0"/>
        <v>-3.9995575166853037</v>
      </c>
      <c r="Y14" s="67">
        <f t="shared" si="1"/>
        <v>7.8915135608048859</v>
      </c>
      <c r="Z14" s="67">
        <f t="shared" si="2"/>
        <v>21.342254535098061</v>
      </c>
      <c r="AA14" s="67" t="e">
        <f t="shared" si="3"/>
        <v>#REF!</v>
      </c>
      <c r="AB14" s="67" t="e">
        <f t="shared" si="4"/>
        <v>#REF!</v>
      </c>
      <c r="AC14" s="68" t="e">
        <f t="shared" si="5"/>
        <v>#REF!</v>
      </c>
      <c r="AD14" s="67" t="e">
        <f t="shared" si="6"/>
        <v>#REF!</v>
      </c>
      <c r="AE14" s="67" t="e">
        <f t="shared" si="7"/>
        <v>#REF!</v>
      </c>
      <c r="AF14" s="67" t="e">
        <f t="shared" si="8"/>
        <v>#REF!</v>
      </c>
      <c r="AG14" s="67" t="e">
        <f t="shared" si="9"/>
        <v>#REF!</v>
      </c>
      <c r="AH14" s="306"/>
      <c r="AI14" s="306"/>
      <c r="AJ14" s="306"/>
      <c r="AK14" s="306"/>
      <c r="AL14" s="67" t="e">
        <f t="shared" si="34"/>
        <v>#REF!</v>
      </c>
      <c r="AM14" s="67" t="e">
        <f t="shared" si="10"/>
        <v>#REF!</v>
      </c>
      <c r="AN14" s="68" t="e">
        <f t="shared" si="11"/>
        <v>#REF!</v>
      </c>
      <c r="AO14" s="67" t="e">
        <f t="shared" si="12"/>
        <v>#REF!</v>
      </c>
      <c r="AP14" s="67" t="e">
        <f t="shared" si="13"/>
        <v>#REF!</v>
      </c>
      <c r="AQ14" s="67" t="e">
        <f t="shared" si="14"/>
        <v>#REF!</v>
      </c>
      <c r="AR14" s="67" t="e">
        <f t="shared" si="15"/>
        <v>#REF!</v>
      </c>
      <c r="AS14" s="67" t="e">
        <f t="shared" si="16"/>
        <v>#REF!</v>
      </c>
      <c r="AT14" s="68" t="e">
        <f t="shared" si="17"/>
        <v>#REF!</v>
      </c>
      <c r="AU14" s="67"/>
      <c r="AV14" s="67">
        <f t="shared" si="18"/>
        <v>8.3682371303944603</v>
      </c>
      <c r="AW14" s="67">
        <f t="shared" si="19"/>
        <v>8.6002825835973429</v>
      </c>
      <c r="AX14" s="67">
        <f t="shared" si="20"/>
        <v>8.6483435377145899</v>
      </c>
      <c r="AY14" s="67">
        <f t="shared" si="21"/>
        <v>8.8118879286869074</v>
      </c>
      <c r="AZ14" s="67" t="e">
        <f t="shared" si="22"/>
        <v>#REF!</v>
      </c>
      <c r="BA14" s="67" t="e">
        <f t="shared" si="23"/>
        <v>#REF!</v>
      </c>
      <c r="BB14" s="68" t="e">
        <f t="shared" si="24"/>
        <v>#REF!</v>
      </c>
      <c r="BC14" s="67" t="e">
        <f t="shared" si="25"/>
        <v>#REF!</v>
      </c>
      <c r="BD14" s="67" t="e">
        <f t="shared" si="26"/>
        <v>#REF!</v>
      </c>
      <c r="BE14" s="67" t="e">
        <f t="shared" si="27"/>
        <v>#REF!</v>
      </c>
      <c r="BF14" s="68" t="e">
        <f t="shared" si="35"/>
        <v>#REF!</v>
      </c>
      <c r="BG14" s="67" t="e">
        <f t="shared" si="28"/>
        <v>#REF!</v>
      </c>
      <c r="BH14" s="67" t="e">
        <f t="shared" si="29"/>
        <v>#REF!</v>
      </c>
      <c r="BI14" s="67" t="e">
        <f t="shared" si="30"/>
        <v>#REF!</v>
      </c>
      <c r="BJ14" s="67" t="e">
        <f t="shared" si="31"/>
        <v>#REF!</v>
      </c>
      <c r="BK14" s="330" t="e">
        <f t="shared" si="36"/>
        <v>#REF!</v>
      </c>
      <c r="BL14" s="330"/>
      <c r="BM14" s="67" t="e">
        <f t="shared" si="32"/>
        <v>#REF!</v>
      </c>
      <c r="BN14" s="67" t="e">
        <f t="shared" si="33"/>
        <v>#REF!</v>
      </c>
    </row>
    <row r="15" spans="1:66" ht="17.45" customHeight="1" x14ac:dyDescent="0.45">
      <c r="A15" s="54" t="s">
        <v>11</v>
      </c>
      <c r="B15" s="64">
        <v>4954.97</v>
      </c>
      <c r="C15" s="64">
        <v>4346.53</v>
      </c>
      <c r="D15" s="64">
        <v>4983.12</v>
      </c>
      <c r="E15" s="64">
        <v>6279.37</v>
      </c>
      <c r="F15" s="64" t="e">
        <f>+#REF!</f>
        <v>#REF!</v>
      </c>
      <c r="G15" s="64" t="e">
        <f>+#REF!</f>
        <v>#REF!</v>
      </c>
      <c r="H15" s="64" t="e">
        <f>+#REF!</f>
        <v>#REF!</v>
      </c>
      <c r="I15" s="64" t="e">
        <f>+#REF!</f>
        <v>#REF!</v>
      </c>
      <c r="J15" s="64" t="e">
        <f>+#REF!</f>
        <v>#REF!</v>
      </c>
      <c r="K15" s="64" t="e">
        <f>+#REF!</f>
        <v>#REF!</v>
      </c>
      <c r="L15" s="64" t="e">
        <f>($L$23*BF15)/100</f>
        <v>#REF!</v>
      </c>
      <c r="M15" s="64" t="e">
        <f>+#REF!</f>
        <v>#REF!</v>
      </c>
      <c r="N15" s="64" t="e">
        <f>+#REF!</f>
        <v>#REF!</v>
      </c>
      <c r="O15" s="64" t="e">
        <f>+#REF!</f>
        <v>#REF!</v>
      </c>
      <c r="P15" s="64" t="e">
        <f>+#REF!</f>
        <v>#REF!</v>
      </c>
      <c r="Q15" s="64" t="e">
        <f>(Q$23*BN15)/100</f>
        <v>#REF!</v>
      </c>
      <c r="R15" s="64" t="e">
        <f>+#REF!</f>
        <v>#REF!</v>
      </c>
      <c r="S15" s="64" t="e">
        <f>(S$23*BK15)/100</f>
        <v>#REF!</v>
      </c>
      <c r="T15" s="64" t="e">
        <f>+#REF!</f>
        <v>#REF!</v>
      </c>
      <c r="U15" s="64" t="e">
        <f>+#REF!</f>
        <v>#REF!</v>
      </c>
      <c r="V15" s="64"/>
      <c r="W15" s="85"/>
      <c r="X15" s="67">
        <f t="shared" si="0"/>
        <v>-12.279388169857752</v>
      </c>
      <c r="Y15" s="67">
        <f t="shared" si="1"/>
        <v>14.645935953507738</v>
      </c>
      <c r="Z15" s="67">
        <f t="shared" si="2"/>
        <v>26.012819277882127</v>
      </c>
      <c r="AA15" s="67" t="e">
        <f t="shared" si="3"/>
        <v>#REF!</v>
      </c>
      <c r="AB15" s="67" t="e">
        <f t="shared" si="4"/>
        <v>#REF!</v>
      </c>
      <c r="AC15" s="68" t="e">
        <f t="shared" si="5"/>
        <v>#REF!</v>
      </c>
      <c r="AD15" s="67" t="e">
        <f t="shared" si="6"/>
        <v>#REF!</v>
      </c>
      <c r="AE15" s="67" t="e">
        <f t="shared" si="7"/>
        <v>#REF!</v>
      </c>
      <c r="AF15" s="67" t="e">
        <f t="shared" si="8"/>
        <v>#REF!</v>
      </c>
      <c r="AG15" s="67" t="e">
        <f t="shared" si="9"/>
        <v>#REF!</v>
      </c>
      <c r="AH15" s="306"/>
      <c r="AI15" s="306"/>
      <c r="AJ15" s="306"/>
      <c r="AK15" s="306"/>
      <c r="AL15" s="67" t="e">
        <f t="shared" si="34"/>
        <v>#REF!</v>
      </c>
      <c r="AM15" s="67" t="e">
        <f t="shared" si="10"/>
        <v>#REF!</v>
      </c>
      <c r="AN15" s="68" t="e">
        <f t="shared" si="11"/>
        <v>#REF!</v>
      </c>
      <c r="AO15" s="67" t="e">
        <f t="shared" si="12"/>
        <v>#REF!</v>
      </c>
      <c r="AP15" s="67" t="e">
        <f t="shared" si="13"/>
        <v>#REF!</v>
      </c>
      <c r="AQ15" s="67" t="e">
        <f t="shared" si="14"/>
        <v>#REF!</v>
      </c>
      <c r="AR15" s="67" t="e">
        <f t="shared" si="15"/>
        <v>#REF!</v>
      </c>
      <c r="AS15" s="67" t="e">
        <f t="shared" si="16"/>
        <v>#REF!</v>
      </c>
      <c r="AT15" s="68" t="e">
        <f t="shared" si="17"/>
        <v>#REF!</v>
      </c>
      <c r="AU15" s="67"/>
      <c r="AV15" s="67">
        <f t="shared" si="18"/>
        <v>8.4941153680991324</v>
      </c>
      <c r="AW15" s="67">
        <f t="shared" si="19"/>
        <v>7.9767377799294437</v>
      </c>
      <c r="AX15" s="67">
        <f t="shared" si="20"/>
        <v>8.5234791993972312</v>
      </c>
      <c r="AY15" s="67">
        <f t="shared" si="21"/>
        <v>9.0189422534450649</v>
      </c>
      <c r="AZ15" s="67" t="e">
        <f t="shared" si="22"/>
        <v>#REF!</v>
      </c>
      <c r="BA15" s="67" t="e">
        <f t="shared" si="23"/>
        <v>#REF!</v>
      </c>
      <c r="BB15" s="68" t="e">
        <f t="shared" si="24"/>
        <v>#REF!</v>
      </c>
      <c r="BC15" s="67" t="e">
        <f t="shared" si="25"/>
        <v>#REF!</v>
      </c>
      <c r="BD15" s="67" t="e">
        <f t="shared" si="26"/>
        <v>#REF!</v>
      </c>
      <c r="BE15" s="67" t="e">
        <f t="shared" si="27"/>
        <v>#REF!</v>
      </c>
      <c r="BF15" s="68" t="e">
        <f t="shared" si="35"/>
        <v>#REF!</v>
      </c>
      <c r="BG15" s="67" t="e">
        <f t="shared" si="28"/>
        <v>#REF!</v>
      </c>
      <c r="BH15" s="67" t="e">
        <f t="shared" si="29"/>
        <v>#REF!</v>
      </c>
      <c r="BI15" s="67" t="e">
        <f t="shared" si="30"/>
        <v>#REF!</v>
      </c>
      <c r="BJ15" s="67" t="e">
        <f t="shared" si="31"/>
        <v>#REF!</v>
      </c>
      <c r="BK15" s="330" t="e">
        <f t="shared" si="36"/>
        <v>#REF!</v>
      </c>
      <c r="BL15" s="330"/>
      <c r="BM15" s="67" t="e">
        <f t="shared" si="32"/>
        <v>#REF!</v>
      </c>
      <c r="BN15" s="67" t="e">
        <f t="shared" si="33"/>
        <v>#REF!</v>
      </c>
    </row>
    <row r="16" spans="1:66" ht="17.45" customHeight="1" x14ac:dyDescent="0.45">
      <c r="A16" s="54" t="s">
        <v>12</v>
      </c>
      <c r="B16" s="64">
        <v>5139.1000000000004</v>
      </c>
      <c r="C16" s="64">
        <v>4675.63</v>
      </c>
      <c r="D16" s="64">
        <v>5161.04</v>
      </c>
      <c r="E16" s="64">
        <v>6089.38</v>
      </c>
      <c r="F16" s="64" t="e">
        <f>+#REF!</f>
        <v>#REF!</v>
      </c>
      <c r="G16" s="64" t="e">
        <f>+#REF!</f>
        <v>#REF!</v>
      </c>
      <c r="H16" s="64" t="e">
        <f>+#REF!</f>
        <v>#REF!</v>
      </c>
      <c r="I16" s="64" t="e">
        <f>+#REF!</f>
        <v>#REF!</v>
      </c>
      <c r="J16" s="64" t="e">
        <f>+#REF!</f>
        <v>#REF!</v>
      </c>
      <c r="K16" s="64" t="e">
        <f>+#REF!</f>
        <v>#REF!</v>
      </c>
      <c r="L16" s="64" t="e">
        <f>($L$23*BF16)/100</f>
        <v>#REF!</v>
      </c>
      <c r="M16" s="64" t="e">
        <f>+#REF!</f>
        <v>#REF!</v>
      </c>
      <c r="N16" s="64" t="e">
        <f>+#REF!</f>
        <v>#REF!</v>
      </c>
      <c r="O16" s="64" t="e">
        <f>+#REF!</f>
        <v>#REF!</v>
      </c>
      <c r="P16" s="64" t="e">
        <f>+#REF!</f>
        <v>#REF!</v>
      </c>
      <c r="Q16" s="64" t="e">
        <f>(Q$23*BN16)/100</f>
        <v>#REF!</v>
      </c>
      <c r="R16" s="64" t="e">
        <f>+#REF!</f>
        <v>#REF!</v>
      </c>
      <c r="S16" s="64" t="e">
        <f>(S$23*BK16)/100</f>
        <v>#REF!</v>
      </c>
      <c r="T16" s="64" t="e">
        <f>+#REF!</f>
        <v>#REF!</v>
      </c>
      <c r="U16" s="64" t="e">
        <f>+#REF!</f>
        <v>#REF!</v>
      </c>
      <c r="V16" s="64"/>
      <c r="W16" s="85"/>
      <c r="X16" s="68">
        <f t="shared" si="0"/>
        <v>-9.0185051857329164</v>
      </c>
      <c r="Y16" s="68">
        <f t="shared" si="1"/>
        <v>10.381702572701435</v>
      </c>
      <c r="Z16" s="68">
        <f t="shared" si="2"/>
        <v>17.987459891804747</v>
      </c>
      <c r="AA16" s="68" t="e">
        <f t="shared" si="3"/>
        <v>#REF!</v>
      </c>
      <c r="AB16" s="68" t="e">
        <f t="shared" si="4"/>
        <v>#REF!</v>
      </c>
      <c r="AC16" s="68" t="e">
        <f t="shared" si="5"/>
        <v>#REF!</v>
      </c>
      <c r="AD16" s="67" t="e">
        <f t="shared" si="6"/>
        <v>#REF!</v>
      </c>
      <c r="AE16" s="67" t="e">
        <f t="shared" si="7"/>
        <v>#REF!</v>
      </c>
      <c r="AF16" s="67" t="e">
        <f t="shared" si="8"/>
        <v>#REF!</v>
      </c>
      <c r="AG16" s="67" t="e">
        <f t="shared" si="9"/>
        <v>#REF!</v>
      </c>
      <c r="AH16" s="306"/>
      <c r="AI16" s="306"/>
      <c r="AJ16" s="306"/>
      <c r="AK16" s="306"/>
      <c r="AL16" s="67" t="e">
        <f t="shared" si="34"/>
        <v>#REF!</v>
      </c>
      <c r="AM16" s="67" t="e">
        <f t="shared" si="10"/>
        <v>#REF!</v>
      </c>
      <c r="AN16" s="68" t="e">
        <f t="shared" si="11"/>
        <v>#REF!</v>
      </c>
      <c r="AO16" s="67" t="e">
        <f t="shared" si="12"/>
        <v>#REF!</v>
      </c>
      <c r="AP16" s="67" t="e">
        <f t="shared" si="13"/>
        <v>#REF!</v>
      </c>
      <c r="AQ16" s="67" t="e">
        <f t="shared" si="14"/>
        <v>#REF!</v>
      </c>
      <c r="AR16" s="67" t="e">
        <f t="shared" si="15"/>
        <v>#REF!</v>
      </c>
      <c r="AS16" s="67" t="e">
        <f t="shared" si="16"/>
        <v>#REF!</v>
      </c>
      <c r="AT16" s="68" t="e">
        <f t="shared" si="17"/>
        <v>#REF!</v>
      </c>
      <c r="AU16" s="68"/>
      <c r="AV16" s="68">
        <f t="shared" si="18"/>
        <v>8.8097623776124276</v>
      </c>
      <c r="AW16" s="68">
        <f t="shared" si="19"/>
        <v>8.580701034151728</v>
      </c>
      <c r="AX16" s="68">
        <f t="shared" si="20"/>
        <v>8.8278060908140041</v>
      </c>
      <c r="AY16" s="68">
        <f t="shared" si="21"/>
        <v>8.7460631527180777</v>
      </c>
      <c r="AZ16" s="68" t="e">
        <f t="shared" si="22"/>
        <v>#REF!</v>
      </c>
      <c r="BA16" s="68" t="e">
        <f t="shared" si="23"/>
        <v>#REF!</v>
      </c>
      <c r="BB16" s="68" t="e">
        <f t="shared" si="24"/>
        <v>#REF!</v>
      </c>
      <c r="BC16" s="67" t="e">
        <f t="shared" si="25"/>
        <v>#REF!</v>
      </c>
      <c r="BD16" s="67" t="e">
        <f t="shared" si="26"/>
        <v>#REF!</v>
      </c>
      <c r="BE16" s="67" t="e">
        <f t="shared" si="27"/>
        <v>#REF!</v>
      </c>
      <c r="BF16" s="68" t="e">
        <f t="shared" si="35"/>
        <v>#REF!</v>
      </c>
      <c r="BG16" s="67" t="e">
        <f t="shared" si="28"/>
        <v>#REF!</v>
      </c>
      <c r="BH16" s="67" t="e">
        <f t="shared" si="29"/>
        <v>#REF!</v>
      </c>
      <c r="BI16" s="67" t="e">
        <f t="shared" si="30"/>
        <v>#REF!</v>
      </c>
      <c r="BJ16" s="67" t="e">
        <f t="shared" si="31"/>
        <v>#REF!</v>
      </c>
      <c r="BK16" s="330" t="e">
        <f t="shared" si="36"/>
        <v>#REF!</v>
      </c>
      <c r="BL16" s="330"/>
      <c r="BM16" s="67" t="e">
        <f t="shared" si="32"/>
        <v>#REF!</v>
      </c>
      <c r="BN16" s="67" t="e">
        <f t="shared" si="33"/>
        <v>#REF!</v>
      </c>
    </row>
    <row r="17" spans="1:66" ht="17.45" customHeight="1" x14ac:dyDescent="0.45">
      <c r="A17" s="103" t="s">
        <v>26</v>
      </c>
      <c r="B17" s="104">
        <v>14975.61</v>
      </c>
      <c r="C17" s="104">
        <v>13708.46</v>
      </c>
      <c r="D17" s="104">
        <v>15200.28</v>
      </c>
      <c r="E17" s="104">
        <v>18503.96</v>
      </c>
      <c r="F17" s="83" t="e">
        <f>+F14+F15+F16</f>
        <v>#REF!</v>
      </c>
      <c r="G17" s="83" t="e">
        <f>+G14+G15+G16</f>
        <v>#REF!</v>
      </c>
      <c r="H17" s="83" t="e">
        <f>+H14+H15+H16</f>
        <v>#REF!</v>
      </c>
      <c r="I17" s="83" t="e">
        <f>+I14+I15+I16</f>
        <v>#REF!</v>
      </c>
      <c r="J17" s="83" t="e">
        <f t="shared" ref="J17:O17" si="42">+J16+J15+J14</f>
        <v>#REF!</v>
      </c>
      <c r="K17" s="83" t="e">
        <f t="shared" si="42"/>
        <v>#REF!</v>
      </c>
      <c r="L17" s="83" t="e">
        <f t="shared" si="42"/>
        <v>#REF!</v>
      </c>
      <c r="M17" s="83" t="e">
        <f t="shared" si="42"/>
        <v>#REF!</v>
      </c>
      <c r="N17" s="83" t="e">
        <f t="shared" si="42"/>
        <v>#REF!</v>
      </c>
      <c r="O17" s="83" t="e">
        <f t="shared" si="42"/>
        <v>#REF!</v>
      </c>
      <c r="P17" s="83" t="e">
        <f t="shared" ref="P17:U17" si="43">+P16+P15+P14</f>
        <v>#REF!</v>
      </c>
      <c r="Q17" s="83" t="e">
        <f t="shared" si="43"/>
        <v>#REF!</v>
      </c>
      <c r="R17" s="83" t="e">
        <f t="shared" si="43"/>
        <v>#REF!</v>
      </c>
      <c r="S17" s="83" t="e">
        <f t="shared" si="43"/>
        <v>#REF!</v>
      </c>
      <c r="T17" s="83" t="e">
        <f t="shared" si="43"/>
        <v>#REF!</v>
      </c>
      <c r="U17" s="83" t="e">
        <f t="shared" si="43"/>
        <v>#REF!</v>
      </c>
      <c r="V17" s="83"/>
      <c r="W17" s="59"/>
      <c r="X17" s="105">
        <f t="shared" si="0"/>
        <v>-8.4614249436250066</v>
      </c>
      <c r="Y17" s="105">
        <f t="shared" si="1"/>
        <v>10.882476952188668</v>
      </c>
      <c r="Z17" s="105">
        <f t="shared" si="2"/>
        <v>21.734336472749185</v>
      </c>
      <c r="AA17" s="105" t="e">
        <f t="shared" si="3"/>
        <v>#REF!</v>
      </c>
      <c r="AB17" s="105" t="e">
        <f t="shared" si="4"/>
        <v>#REF!</v>
      </c>
      <c r="AC17" s="107" t="e">
        <f t="shared" si="5"/>
        <v>#REF!</v>
      </c>
      <c r="AD17" s="105" t="e">
        <f t="shared" si="6"/>
        <v>#REF!</v>
      </c>
      <c r="AE17" s="105" t="e">
        <f t="shared" si="7"/>
        <v>#REF!</v>
      </c>
      <c r="AF17" s="105" t="e">
        <f t="shared" si="8"/>
        <v>#REF!</v>
      </c>
      <c r="AG17" s="105" t="e">
        <f t="shared" si="9"/>
        <v>#REF!</v>
      </c>
      <c r="AH17" s="307"/>
      <c r="AI17" s="307"/>
      <c r="AJ17" s="307"/>
      <c r="AK17" s="307"/>
      <c r="AL17" s="105" t="e">
        <f t="shared" si="34"/>
        <v>#REF!</v>
      </c>
      <c r="AM17" s="107" t="e">
        <f t="shared" si="10"/>
        <v>#REF!</v>
      </c>
      <c r="AN17" s="107" t="e">
        <f t="shared" si="11"/>
        <v>#REF!</v>
      </c>
      <c r="AO17" s="107" t="e">
        <f t="shared" si="12"/>
        <v>#REF!</v>
      </c>
      <c r="AP17" s="107" t="e">
        <f t="shared" si="13"/>
        <v>#REF!</v>
      </c>
      <c r="AQ17" s="105" t="e">
        <f t="shared" si="14"/>
        <v>#REF!</v>
      </c>
      <c r="AR17" s="107" t="e">
        <f t="shared" si="15"/>
        <v>#REF!</v>
      </c>
      <c r="AS17" s="107" t="e">
        <f t="shared" si="16"/>
        <v>#REF!</v>
      </c>
      <c r="AT17" s="107" t="e">
        <f t="shared" si="17"/>
        <v>#REF!</v>
      </c>
      <c r="AU17" s="105"/>
      <c r="AV17" s="105">
        <f t="shared" si="18"/>
        <v>25.672114876106022</v>
      </c>
      <c r="AW17" s="105">
        <f t="shared" si="19"/>
        <v>25.157721397678511</v>
      </c>
      <c r="AX17" s="105">
        <f t="shared" si="20"/>
        <v>25.999628827925825</v>
      </c>
      <c r="AY17" s="105">
        <f t="shared" si="21"/>
        <v>26.576893334850048</v>
      </c>
      <c r="AZ17" s="105" t="e">
        <f t="shared" si="22"/>
        <v>#REF!</v>
      </c>
      <c r="BA17" s="105" t="e">
        <f t="shared" si="23"/>
        <v>#REF!</v>
      </c>
      <c r="BB17" s="107" t="e">
        <f t="shared" si="24"/>
        <v>#REF!</v>
      </c>
      <c r="BC17" s="105" t="e">
        <f t="shared" si="25"/>
        <v>#REF!</v>
      </c>
      <c r="BD17" s="105" t="e">
        <f t="shared" si="26"/>
        <v>#REF!</v>
      </c>
      <c r="BE17" s="105" t="e">
        <f t="shared" si="27"/>
        <v>#REF!</v>
      </c>
      <c r="BF17" s="107" t="e">
        <f t="shared" si="35"/>
        <v>#REF!</v>
      </c>
      <c r="BG17" s="105" t="e">
        <f t="shared" si="28"/>
        <v>#REF!</v>
      </c>
      <c r="BH17" s="105" t="e">
        <f t="shared" si="29"/>
        <v>#REF!</v>
      </c>
      <c r="BI17" s="105" t="e">
        <f t="shared" si="30"/>
        <v>#REF!</v>
      </c>
      <c r="BJ17" s="105" t="e">
        <f t="shared" si="31"/>
        <v>#REF!</v>
      </c>
      <c r="BK17" s="307" t="e">
        <f t="shared" si="36"/>
        <v>#REF!</v>
      </c>
      <c r="BL17" s="307"/>
      <c r="BM17" s="107" t="e">
        <f t="shared" si="32"/>
        <v>#REF!</v>
      </c>
      <c r="BN17" s="107" t="e">
        <f t="shared" si="33"/>
        <v>#REF!</v>
      </c>
    </row>
    <row r="18" spans="1:66" ht="17.45" customHeight="1" x14ac:dyDescent="0.45">
      <c r="A18" s="38" t="s">
        <v>13</v>
      </c>
      <c r="B18" s="64">
        <v>5307.77</v>
      </c>
      <c r="C18" s="64">
        <v>4632.58</v>
      </c>
      <c r="D18" s="64">
        <v>5477.32</v>
      </c>
      <c r="E18" s="64">
        <v>6309.06</v>
      </c>
      <c r="F18" s="64" t="e">
        <f>+#REF!</f>
        <v>#REF!</v>
      </c>
      <c r="G18" s="64" t="e">
        <f>+#REF!</f>
        <v>#REF!</v>
      </c>
      <c r="H18" s="64" t="e">
        <f>+#REF!</f>
        <v>#REF!</v>
      </c>
      <c r="I18" s="64" t="e">
        <f>+#REF!</f>
        <v>#REF!</v>
      </c>
      <c r="J18" s="64" t="e">
        <f>+#REF!</f>
        <v>#REF!</v>
      </c>
      <c r="K18" s="64" t="e">
        <f>+#REF!</f>
        <v>#REF!</v>
      </c>
      <c r="L18" s="64" t="e">
        <f>($L$23*BF18)/100</f>
        <v>#REF!</v>
      </c>
      <c r="M18" s="64" t="e">
        <f>+#REF!</f>
        <v>#REF!</v>
      </c>
      <c r="N18" s="64" t="e">
        <f>+#REF!</f>
        <v>#REF!</v>
      </c>
      <c r="O18" s="64" t="e">
        <f>+#REF!</f>
        <v>#REF!</v>
      </c>
      <c r="P18" s="64" t="e">
        <f>+#REF!</f>
        <v>#REF!</v>
      </c>
      <c r="Q18" s="64" t="e">
        <f>(Q$23*BN18)/100</f>
        <v>#REF!</v>
      </c>
      <c r="R18" s="64" t="e">
        <f>+#REF!</f>
        <v>#REF!</v>
      </c>
      <c r="S18" s="64" t="e">
        <f>(S$23*BK18)/100</f>
        <v>#REF!</v>
      </c>
      <c r="T18" s="64" t="e">
        <f>+#REF!</f>
        <v>#REF!</v>
      </c>
      <c r="U18" s="64" t="e">
        <f>+#REF!</f>
        <v>#REF!</v>
      </c>
      <c r="V18" s="64"/>
      <c r="W18" s="85"/>
      <c r="X18" s="67">
        <f t="shared" si="0"/>
        <v>-12.720784811700591</v>
      </c>
      <c r="Y18" s="67">
        <f t="shared" si="1"/>
        <v>18.234763350012308</v>
      </c>
      <c r="Z18" s="67">
        <f t="shared" si="2"/>
        <v>15.185163547136193</v>
      </c>
      <c r="AA18" s="67" t="e">
        <f t="shared" si="3"/>
        <v>#REF!</v>
      </c>
      <c r="AB18" s="67" t="e">
        <f t="shared" si="4"/>
        <v>#REF!</v>
      </c>
      <c r="AC18" s="68" t="e">
        <f t="shared" si="5"/>
        <v>#REF!</v>
      </c>
      <c r="AD18" s="67" t="e">
        <f t="shared" si="6"/>
        <v>#REF!</v>
      </c>
      <c r="AE18" s="67" t="e">
        <f t="shared" si="7"/>
        <v>#REF!</v>
      </c>
      <c r="AF18" s="67" t="e">
        <f t="shared" si="8"/>
        <v>#REF!</v>
      </c>
      <c r="AG18" s="67" t="e">
        <f t="shared" si="9"/>
        <v>#REF!</v>
      </c>
      <c r="AH18" s="306"/>
      <c r="AI18" s="306"/>
      <c r="AJ18" s="306"/>
      <c r="AK18" s="306"/>
      <c r="AL18" s="67" t="e">
        <f t="shared" si="34"/>
        <v>#REF!</v>
      </c>
      <c r="AM18" s="67" t="e">
        <f t="shared" si="10"/>
        <v>#REF!</v>
      </c>
      <c r="AN18" s="68" t="e">
        <f t="shared" si="11"/>
        <v>#REF!</v>
      </c>
      <c r="AO18" s="67" t="e">
        <f t="shared" si="12"/>
        <v>#REF!</v>
      </c>
      <c r="AP18" s="67" t="e">
        <f t="shared" si="13"/>
        <v>#REF!</v>
      </c>
      <c r="AQ18" s="67" t="e">
        <f t="shared" si="14"/>
        <v>#REF!</v>
      </c>
      <c r="AR18" s="67" t="e">
        <f t="shared" si="15"/>
        <v>#REF!</v>
      </c>
      <c r="AS18" s="67" t="e">
        <f t="shared" si="16"/>
        <v>#REF!</v>
      </c>
      <c r="AT18" s="68" t="e">
        <f t="shared" si="17"/>
        <v>#REF!</v>
      </c>
      <c r="AU18" s="67"/>
      <c r="AV18" s="67">
        <f t="shared" si="18"/>
        <v>9.0989069010176724</v>
      </c>
      <c r="AW18" s="67">
        <f t="shared" si="19"/>
        <v>8.5016958135674994</v>
      </c>
      <c r="AX18" s="67">
        <f t="shared" si="20"/>
        <v>9.3687936651018706</v>
      </c>
      <c r="AY18" s="67">
        <f t="shared" si="21"/>
        <v>9.0615854478267934</v>
      </c>
      <c r="AZ18" s="67" t="e">
        <f t="shared" si="22"/>
        <v>#REF!</v>
      </c>
      <c r="BA18" s="67" t="e">
        <f t="shared" si="23"/>
        <v>#REF!</v>
      </c>
      <c r="BB18" s="68" t="e">
        <f t="shared" si="24"/>
        <v>#REF!</v>
      </c>
      <c r="BC18" s="67" t="e">
        <f t="shared" si="25"/>
        <v>#REF!</v>
      </c>
      <c r="BD18" s="67" t="e">
        <f t="shared" si="26"/>
        <v>#REF!</v>
      </c>
      <c r="BE18" s="67" t="e">
        <f t="shared" si="27"/>
        <v>#REF!</v>
      </c>
      <c r="BF18" s="68" t="e">
        <f t="shared" si="35"/>
        <v>#REF!</v>
      </c>
      <c r="BG18" s="67" t="e">
        <f t="shared" si="28"/>
        <v>#REF!</v>
      </c>
      <c r="BH18" s="67" t="e">
        <f t="shared" si="29"/>
        <v>#REF!</v>
      </c>
      <c r="BI18" s="67" t="e">
        <f t="shared" si="30"/>
        <v>#REF!</v>
      </c>
      <c r="BJ18" s="67" t="e">
        <f t="shared" si="31"/>
        <v>#REF!</v>
      </c>
      <c r="BK18" s="330" t="e">
        <f t="shared" si="36"/>
        <v>#REF!</v>
      </c>
      <c r="BL18" s="330"/>
      <c r="BM18" s="67" t="e">
        <f t="shared" si="32"/>
        <v>#REF!</v>
      </c>
      <c r="BN18" s="67" t="e">
        <f t="shared" si="33"/>
        <v>#REF!</v>
      </c>
    </row>
    <row r="19" spans="1:66" ht="17.45" customHeight="1" x14ac:dyDescent="0.45">
      <c r="A19" s="54" t="s">
        <v>14</v>
      </c>
      <c r="B19" s="64">
        <v>4920.42</v>
      </c>
      <c r="C19" s="64">
        <v>4555.42</v>
      </c>
      <c r="D19" s="64">
        <v>5346.5</v>
      </c>
      <c r="E19" s="64">
        <v>6219.54</v>
      </c>
      <c r="F19" s="64" t="e">
        <f>+#REF!</f>
        <v>#REF!</v>
      </c>
      <c r="G19" s="64" t="e">
        <f>+#REF!</f>
        <v>#REF!</v>
      </c>
      <c r="H19" s="64" t="e">
        <f>+#REF!</f>
        <v>#REF!</v>
      </c>
      <c r="I19" s="64" t="e">
        <f>+#REF!</f>
        <v>#REF!</v>
      </c>
      <c r="J19" s="64" t="e">
        <f>+#REF!</f>
        <v>#REF!</v>
      </c>
      <c r="K19" s="64" t="e">
        <f>+#REF!</f>
        <v>#REF!</v>
      </c>
      <c r="L19" s="64" t="e">
        <f>($L$23*BF19)/100</f>
        <v>#REF!</v>
      </c>
      <c r="M19" s="64" t="e">
        <f>+#REF!</f>
        <v>#REF!</v>
      </c>
      <c r="N19" s="64" t="e">
        <f>+#REF!</f>
        <v>#REF!</v>
      </c>
      <c r="O19" s="64" t="e">
        <f>+#REF!</f>
        <v>#REF!</v>
      </c>
      <c r="P19" s="64" t="e">
        <f>+#REF!</f>
        <v>#REF!</v>
      </c>
      <c r="Q19" s="64" t="e">
        <f>(Q$23*BN19)/100</f>
        <v>#REF!</v>
      </c>
      <c r="R19" s="64" t="e">
        <f>+#REF!</f>
        <v>#REF!</v>
      </c>
      <c r="S19" s="64" t="e">
        <f>(S$23*BK19)/100</f>
        <v>#REF!</v>
      </c>
      <c r="T19" s="64" t="e">
        <f>+#REF!</f>
        <v>#REF!</v>
      </c>
      <c r="U19" s="64" t="e">
        <f>+#REF!</f>
        <v>#REF!</v>
      </c>
      <c r="V19" s="64"/>
      <c r="W19" s="85"/>
      <c r="X19" s="67">
        <f t="shared" si="0"/>
        <v>-7.4180659374606268</v>
      </c>
      <c r="Y19" s="67">
        <f t="shared" si="1"/>
        <v>17.365687466797787</v>
      </c>
      <c r="Z19" s="67">
        <f t="shared" si="2"/>
        <v>16.329187318806703</v>
      </c>
      <c r="AA19" s="67" t="e">
        <f t="shared" si="3"/>
        <v>#REF!</v>
      </c>
      <c r="AB19" s="67" t="e">
        <f t="shared" si="4"/>
        <v>#REF!</v>
      </c>
      <c r="AC19" s="68" t="e">
        <f t="shared" si="5"/>
        <v>#REF!</v>
      </c>
      <c r="AD19" s="67" t="e">
        <f t="shared" si="6"/>
        <v>#REF!</v>
      </c>
      <c r="AE19" s="67" t="e">
        <f t="shared" si="7"/>
        <v>#REF!</v>
      </c>
      <c r="AF19" s="67" t="e">
        <f t="shared" si="8"/>
        <v>#REF!</v>
      </c>
      <c r="AG19" s="67" t="e">
        <f t="shared" si="9"/>
        <v>#REF!</v>
      </c>
      <c r="AH19" s="306"/>
      <c r="AI19" s="306"/>
      <c r="AJ19" s="306"/>
      <c r="AK19" s="306"/>
      <c r="AL19" s="67" t="e">
        <f t="shared" si="34"/>
        <v>#REF!</v>
      </c>
      <c r="AM19" s="67" t="e">
        <f t="shared" si="10"/>
        <v>#REF!</v>
      </c>
      <c r="AN19" s="68" t="e">
        <f t="shared" si="11"/>
        <v>#REF!</v>
      </c>
      <c r="AO19" s="67" t="e">
        <f t="shared" si="12"/>
        <v>#REF!</v>
      </c>
      <c r="AP19" s="67" t="e">
        <f t="shared" si="13"/>
        <v>#REF!</v>
      </c>
      <c r="AQ19" s="67" t="e">
        <f t="shared" si="14"/>
        <v>#REF!</v>
      </c>
      <c r="AR19" s="67" t="e">
        <f t="shared" si="15"/>
        <v>#REF!</v>
      </c>
      <c r="AS19" s="67" t="e">
        <f t="shared" si="16"/>
        <v>#REF!</v>
      </c>
      <c r="AT19" s="68" t="e">
        <f t="shared" si="17"/>
        <v>#REF!</v>
      </c>
      <c r="AU19" s="67"/>
      <c r="AV19" s="67">
        <f t="shared" si="18"/>
        <v>8.434887625858952</v>
      </c>
      <c r="AW19" s="67">
        <f t="shared" si="19"/>
        <v>8.3600920314471967</v>
      </c>
      <c r="AX19" s="67">
        <f t="shared" si="20"/>
        <v>9.1450299289556121</v>
      </c>
      <c r="AY19" s="67">
        <f t="shared" si="21"/>
        <v>8.933009538057437</v>
      </c>
      <c r="AZ19" s="67" t="e">
        <f t="shared" si="22"/>
        <v>#REF!</v>
      </c>
      <c r="BA19" s="67" t="e">
        <f t="shared" si="23"/>
        <v>#REF!</v>
      </c>
      <c r="BB19" s="68" t="e">
        <f t="shared" si="24"/>
        <v>#REF!</v>
      </c>
      <c r="BC19" s="67" t="e">
        <f t="shared" si="25"/>
        <v>#REF!</v>
      </c>
      <c r="BD19" s="67" t="e">
        <f t="shared" si="26"/>
        <v>#REF!</v>
      </c>
      <c r="BE19" s="67" t="e">
        <f t="shared" si="27"/>
        <v>#REF!</v>
      </c>
      <c r="BF19" s="68" t="e">
        <f t="shared" si="35"/>
        <v>#REF!</v>
      </c>
      <c r="BG19" s="67" t="e">
        <f t="shared" si="28"/>
        <v>#REF!</v>
      </c>
      <c r="BH19" s="67" t="e">
        <f t="shared" si="29"/>
        <v>#REF!</v>
      </c>
      <c r="BI19" s="67" t="e">
        <f t="shared" si="30"/>
        <v>#REF!</v>
      </c>
      <c r="BJ19" s="67" t="e">
        <f t="shared" si="31"/>
        <v>#REF!</v>
      </c>
      <c r="BK19" s="330" t="e">
        <f t="shared" si="36"/>
        <v>#REF!</v>
      </c>
      <c r="BL19" s="330"/>
      <c r="BM19" s="67" t="e">
        <f t="shared" si="32"/>
        <v>#REF!</v>
      </c>
      <c r="BN19" s="67" t="e">
        <f t="shared" si="33"/>
        <v>#REF!</v>
      </c>
    </row>
    <row r="20" spans="1:66" ht="17.45" customHeight="1" x14ac:dyDescent="0.45">
      <c r="A20" s="56" t="s">
        <v>15</v>
      </c>
      <c r="B20" s="65">
        <v>5040.43</v>
      </c>
      <c r="C20" s="65">
        <v>4676.1000000000058</v>
      </c>
      <c r="D20" s="65">
        <v>5342.75</v>
      </c>
      <c r="E20" s="64">
        <v>5916.97</v>
      </c>
      <c r="F20" s="64" t="e">
        <f>+#REF!</f>
        <v>#REF!</v>
      </c>
      <c r="G20" s="64" t="e">
        <f>+#REF!</f>
        <v>#REF!</v>
      </c>
      <c r="H20" s="64" t="e">
        <f>+#REF!</f>
        <v>#REF!</v>
      </c>
      <c r="I20" s="64" t="e">
        <f>+#REF!</f>
        <v>#REF!</v>
      </c>
      <c r="J20" s="65" t="e">
        <f>+#REF!</f>
        <v>#REF!</v>
      </c>
      <c r="K20" s="65" t="e">
        <f>+#REF!</f>
        <v>#REF!</v>
      </c>
      <c r="L20" s="64" t="e">
        <f>($L$23*BF20)/100</f>
        <v>#REF!</v>
      </c>
      <c r="M20" s="64" t="e">
        <f>+#REF!</f>
        <v>#REF!</v>
      </c>
      <c r="N20" s="64" t="e">
        <f>+#REF!</f>
        <v>#REF!</v>
      </c>
      <c r="O20" s="64" t="e">
        <f>+#REF!</f>
        <v>#REF!</v>
      </c>
      <c r="P20" s="64" t="e">
        <f>+#REF!</f>
        <v>#REF!</v>
      </c>
      <c r="Q20" s="64" t="e">
        <f>(Q$23*BN20)/100</f>
        <v>#REF!</v>
      </c>
      <c r="R20" s="64" t="e">
        <f>+#REF!</f>
        <v>#REF!</v>
      </c>
      <c r="S20" s="64" t="e">
        <f>(S$23*BK20)/100</f>
        <v>#REF!</v>
      </c>
      <c r="T20" s="64" t="e">
        <f>+#REF!</f>
        <v>#REF!</v>
      </c>
      <c r="U20" s="64" t="e">
        <f>+#REF!</f>
        <v>#REF!</v>
      </c>
      <c r="V20" s="64"/>
      <c r="W20" s="57"/>
      <c r="X20" s="69">
        <f t="shared" si="0"/>
        <v>-7.2281531535998811</v>
      </c>
      <c r="Y20" s="69">
        <f t="shared" si="1"/>
        <v>14.256538568465027</v>
      </c>
      <c r="Z20" s="69">
        <f t="shared" si="2"/>
        <v>10.747648682794452</v>
      </c>
      <c r="AA20" s="69" t="e">
        <f t="shared" si="3"/>
        <v>#REF!</v>
      </c>
      <c r="AB20" s="68" t="e">
        <f t="shared" si="4"/>
        <v>#REF!</v>
      </c>
      <c r="AC20" s="68" t="e">
        <f t="shared" si="5"/>
        <v>#REF!</v>
      </c>
      <c r="AD20" s="68" t="e">
        <f t="shared" si="6"/>
        <v>#REF!</v>
      </c>
      <c r="AE20" s="67" t="e">
        <f t="shared" si="7"/>
        <v>#REF!</v>
      </c>
      <c r="AF20" s="67" t="e">
        <f t="shared" si="8"/>
        <v>#REF!</v>
      </c>
      <c r="AG20" s="67" t="e">
        <f t="shared" si="9"/>
        <v>#REF!</v>
      </c>
      <c r="AH20" s="306"/>
      <c r="AI20" s="306"/>
      <c r="AJ20" s="306"/>
      <c r="AK20" s="306"/>
      <c r="AL20" s="67" t="e">
        <f t="shared" si="34"/>
        <v>#REF!</v>
      </c>
      <c r="AM20" s="67" t="e">
        <f t="shared" si="10"/>
        <v>#REF!</v>
      </c>
      <c r="AN20" s="68" t="e">
        <f t="shared" si="11"/>
        <v>#REF!</v>
      </c>
      <c r="AO20" s="67" t="e">
        <f t="shared" si="12"/>
        <v>#REF!</v>
      </c>
      <c r="AP20" s="67" t="e">
        <f t="shared" si="13"/>
        <v>#REF!</v>
      </c>
      <c r="AQ20" s="67" t="e">
        <f t="shared" si="14"/>
        <v>#REF!</v>
      </c>
      <c r="AR20" s="67" t="e">
        <f t="shared" si="15"/>
        <v>#REF!</v>
      </c>
      <c r="AS20" s="67" t="e">
        <f t="shared" si="16"/>
        <v>#REF!</v>
      </c>
      <c r="AT20" s="68" t="e">
        <f t="shared" si="17"/>
        <v>#REF!</v>
      </c>
      <c r="AU20" s="69"/>
      <c r="AV20" s="69">
        <f t="shared" si="18"/>
        <v>8.6406161742307042</v>
      </c>
      <c r="AW20" s="69">
        <f t="shared" si="19"/>
        <v>8.5815635766296605</v>
      </c>
      <c r="AX20" s="69">
        <f t="shared" si="20"/>
        <v>9.1386156650009536</v>
      </c>
      <c r="AY20" s="69">
        <f t="shared" si="21"/>
        <v>8.498433878775554</v>
      </c>
      <c r="AZ20" s="69" t="e">
        <f t="shared" si="22"/>
        <v>#REF!</v>
      </c>
      <c r="BA20" s="68" t="e">
        <f t="shared" si="23"/>
        <v>#REF!</v>
      </c>
      <c r="BB20" s="68" t="e">
        <f t="shared" si="24"/>
        <v>#REF!</v>
      </c>
      <c r="BC20" s="68" t="e">
        <f t="shared" si="25"/>
        <v>#REF!</v>
      </c>
      <c r="BD20" s="67" t="e">
        <f t="shared" si="26"/>
        <v>#REF!</v>
      </c>
      <c r="BE20" s="67" t="e">
        <f t="shared" si="27"/>
        <v>#REF!</v>
      </c>
      <c r="BF20" s="68" t="e">
        <f t="shared" si="35"/>
        <v>#REF!</v>
      </c>
      <c r="BG20" s="67" t="e">
        <f t="shared" si="28"/>
        <v>#REF!</v>
      </c>
      <c r="BH20" s="67" t="e">
        <f t="shared" si="29"/>
        <v>#REF!</v>
      </c>
      <c r="BI20" s="67" t="e">
        <f t="shared" si="30"/>
        <v>#REF!</v>
      </c>
      <c r="BJ20" s="67" t="e">
        <f t="shared" si="31"/>
        <v>#REF!</v>
      </c>
      <c r="BK20" s="330" t="e">
        <f t="shared" si="36"/>
        <v>#REF!</v>
      </c>
      <c r="BL20" s="330"/>
      <c r="BM20" s="67" t="e">
        <f t="shared" si="32"/>
        <v>#REF!</v>
      </c>
      <c r="BN20" s="67" t="e">
        <f t="shared" si="33"/>
        <v>#REF!</v>
      </c>
    </row>
    <row r="21" spans="1:66" ht="17.45" customHeight="1" x14ac:dyDescent="0.45">
      <c r="A21" s="75" t="s">
        <v>33</v>
      </c>
      <c r="B21" s="83">
        <v>15268.62</v>
      </c>
      <c r="C21" s="83">
        <v>13864.1</v>
      </c>
      <c r="D21" s="83">
        <v>16166.57</v>
      </c>
      <c r="E21" s="83">
        <v>18445.57</v>
      </c>
      <c r="F21" s="83" t="e">
        <f>+F18+F19+F20</f>
        <v>#REF!</v>
      </c>
      <c r="G21" s="83" t="e">
        <f>+G18+G19+G20</f>
        <v>#REF!</v>
      </c>
      <c r="H21" s="83" t="e">
        <f>+H18+H19+H20</f>
        <v>#REF!</v>
      </c>
      <c r="I21" s="83" t="e">
        <f>+I18+I19+I20</f>
        <v>#REF!</v>
      </c>
      <c r="J21" s="83" t="e">
        <f t="shared" ref="J21:O21" si="44">+J20+J19+J18</f>
        <v>#REF!</v>
      </c>
      <c r="K21" s="83" t="e">
        <f t="shared" si="44"/>
        <v>#REF!</v>
      </c>
      <c r="L21" s="83" t="e">
        <f t="shared" si="44"/>
        <v>#REF!</v>
      </c>
      <c r="M21" s="83" t="e">
        <f t="shared" si="44"/>
        <v>#REF!</v>
      </c>
      <c r="N21" s="83" t="e">
        <f t="shared" si="44"/>
        <v>#REF!</v>
      </c>
      <c r="O21" s="83" t="e">
        <f t="shared" si="44"/>
        <v>#REF!</v>
      </c>
      <c r="P21" s="83" t="e">
        <f t="shared" ref="P21:U21" si="45">+P20+P19+P18</f>
        <v>#REF!</v>
      </c>
      <c r="Q21" s="83" t="e">
        <f t="shared" si="45"/>
        <v>#REF!</v>
      </c>
      <c r="R21" s="83" t="e">
        <f t="shared" si="45"/>
        <v>#REF!</v>
      </c>
      <c r="S21" s="83" t="e">
        <f t="shared" si="45"/>
        <v>#REF!</v>
      </c>
      <c r="T21" s="83" t="e">
        <f t="shared" si="45"/>
        <v>#REF!</v>
      </c>
      <c r="U21" s="83" t="e">
        <f t="shared" si="45"/>
        <v>#REF!</v>
      </c>
      <c r="V21" s="83"/>
      <c r="W21" s="57"/>
      <c r="X21" s="71">
        <f t="shared" si="0"/>
        <v>-9.1987357076147021</v>
      </c>
      <c r="Y21" s="71">
        <f t="shared" si="1"/>
        <v>16.607424932018656</v>
      </c>
      <c r="Z21" s="71">
        <f t="shared" si="2"/>
        <v>14.096991507784274</v>
      </c>
      <c r="AA21" s="71" t="e">
        <f t="shared" si="3"/>
        <v>#REF!</v>
      </c>
      <c r="AB21" s="107" t="e">
        <f t="shared" si="4"/>
        <v>#REF!</v>
      </c>
      <c r="AC21" s="107" t="e">
        <f t="shared" si="5"/>
        <v>#REF!</v>
      </c>
      <c r="AD21" s="107" t="e">
        <f t="shared" si="6"/>
        <v>#REF!</v>
      </c>
      <c r="AE21" s="105" t="e">
        <f t="shared" si="7"/>
        <v>#REF!</v>
      </c>
      <c r="AF21" s="105" t="e">
        <f t="shared" si="8"/>
        <v>#REF!</v>
      </c>
      <c r="AG21" s="105" t="e">
        <f t="shared" si="9"/>
        <v>#REF!</v>
      </c>
      <c r="AH21" s="307"/>
      <c r="AI21" s="307"/>
      <c r="AJ21" s="307"/>
      <c r="AK21" s="314"/>
      <c r="AL21" s="105" t="e">
        <f t="shared" si="34"/>
        <v>#REF!</v>
      </c>
      <c r="AM21" s="107" t="e">
        <f t="shared" si="10"/>
        <v>#REF!</v>
      </c>
      <c r="AN21" s="107" t="e">
        <f t="shared" si="11"/>
        <v>#REF!</v>
      </c>
      <c r="AO21" s="107" t="e">
        <f t="shared" si="12"/>
        <v>#REF!</v>
      </c>
      <c r="AP21" s="107" t="e">
        <f t="shared" si="13"/>
        <v>#REF!</v>
      </c>
      <c r="AQ21" s="67" t="e">
        <f t="shared" si="14"/>
        <v>#REF!</v>
      </c>
      <c r="AR21" s="107" t="e">
        <f t="shared" si="15"/>
        <v>#REF!</v>
      </c>
      <c r="AS21" s="107" t="e">
        <f t="shared" si="16"/>
        <v>#REF!</v>
      </c>
      <c r="AT21" s="107" t="e">
        <f t="shared" si="17"/>
        <v>#REF!</v>
      </c>
      <c r="AU21" s="71"/>
      <c r="AV21" s="71">
        <f t="shared" si="18"/>
        <v>26.174410701107327</v>
      </c>
      <c r="AW21" s="71">
        <f t="shared" si="19"/>
        <v>25.443351421644351</v>
      </c>
      <c r="AX21" s="71">
        <f t="shared" si="20"/>
        <v>27.652439259058436</v>
      </c>
      <c r="AY21" s="71">
        <f t="shared" si="21"/>
        <v>26.493028864659784</v>
      </c>
      <c r="AZ21" s="71" t="e">
        <f t="shared" si="22"/>
        <v>#REF!</v>
      </c>
      <c r="BA21" s="107" t="e">
        <f t="shared" si="23"/>
        <v>#REF!</v>
      </c>
      <c r="BB21" s="107" t="e">
        <f t="shared" si="24"/>
        <v>#REF!</v>
      </c>
      <c r="BC21" s="107" t="e">
        <f t="shared" si="25"/>
        <v>#REF!</v>
      </c>
      <c r="BD21" s="105" t="e">
        <f t="shared" si="26"/>
        <v>#REF!</v>
      </c>
      <c r="BE21" s="105" t="e">
        <f t="shared" si="27"/>
        <v>#REF!</v>
      </c>
      <c r="BF21" s="107" t="e">
        <f t="shared" si="35"/>
        <v>#REF!</v>
      </c>
      <c r="BG21" s="107" t="e">
        <f t="shared" si="28"/>
        <v>#REF!</v>
      </c>
      <c r="BH21" s="107" t="e">
        <f t="shared" si="29"/>
        <v>#REF!</v>
      </c>
      <c r="BI21" s="107" t="e">
        <f t="shared" si="30"/>
        <v>#REF!</v>
      </c>
      <c r="BJ21" s="107" t="e">
        <f t="shared" si="31"/>
        <v>#REF!</v>
      </c>
      <c r="BK21" s="330" t="e">
        <f t="shared" si="36"/>
        <v>#REF!</v>
      </c>
      <c r="BL21" s="330"/>
      <c r="BM21" s="107" t="e">
        <f t="shared" si="32"/>
        <v>#REF!</v>
      </c>
      <c r="BN21" s="107" t="e">
        <f t="shared" si="33"/>
        <v>#REF!</v>
      </c>
    </row>
    <row r="22" spans="1:66" ht="17.45" customHeight="1" x14ac:dyDescent="0.45">
      <c r="A22" s="108" t="s">
        <v>35</v>
      </c>
      <c r="B22" s="109">
        <f t="shared" ref="B22:U22" si="46">+B21+B17</f>
        <v>30244.230000000003</v>
      </c>
      <c r="C22" s="109">
        <f t="shared" si="46"/>
        <v>27572.559999999998</v>
      </c>
      <c r="D22" s="109">
        <f t="shared" si="46"/>
        <v>31366.85</v>
      </c>
      <c r="E22" s="109">
        <f t="shared" si="46"/>
        <v>36949.53</v>
      </c>
      <c r="F22" s="109" t="e">
        <f t="shared" si="46"/>
        <v>#REF!</v>
      </c>
      <c r="G22" s="109" t="e">
        <f t="shared" si="46"/>
        <v>#REF!</v>
      </c>
      <c r="H22" s="109" t="e">
        <f t="shared" si="46"/>
        <v>#REF!</v>
      </c>
      <c r="I22" s="109" t="e">
        <f t="shared" si="46"/>
        <v>#REF!</v>
      </c>
      <c r="J22" s="109" t="e">
        <f t="shared" si="46"/>
        <v>#REF!</v>
      </c>
      <c r="K22" s="109" t="e">
        <f t="shared" si="46"/>
        <v>#REF!</v>
      </c>
      <c r="L22" s="109" t="e">
        <f t="shared" si="46"/>
        <v>#REF!</v>
      </c>
      <c r="M22" s="109" t="e">
        <f t="shared" si="46"/>
        <v>#REF!</v>
      </c>
      <c r="N22" s="109" t="e">
        <f t="shared" si="46"/>
        <v>#REF!</v>
      </c>
      <c r="O22" s="109" t="e">
        <f t="shared" si="46"/>
        <v>#REF!</v>
      </c>
      <c r="P22" s="109" t="e">
        <f t="shared" si="46"/>
        <v>#REF!</v>
      </c>
      <c r="Q22" s="109" t="e">
        <f t="shared" si="46"/>
        <v>#REF!</v>
      </c>
      <c r="R22" s="109" t="e">
        <f t="shared" ref="R22" si="47">+R21+R17</f>
        <v>#REF!</v>
      </c>
      <c r="S22" s="109" t="e">
        <f t="shared" si="46"/>
        <v>#REF!</v>
      </c>
      <c r="T22" s="109" t="e">
        <f t="shared" si="46"/>
        <v>#REF!</v>
      </c>
      <c r="U22" s="109" t="e">
        <f t="shared" si="46"/>
        <v>#REF!</v>
      </c>
      <c r="V22" s="83"/>
      <c r="W22" s="57"/>
      <c r="X22" s="71">
        <f t="shared" si="0"/>
        <v>-8.8336519064958985</v>
      </c>
      <c r="Y22" s="71">
        <f t="shared" si="1"/>
        <v>13.761108870558258</v>
      </c>
      <c r="Z22" s="71">
        <f t="shared" si="2"/>
        <v>17.798025622592007</v>
      </c>
      <c r="AA22" s="71" t="e">
        <f t="shared" si="3"/>
        <v>#REF!</v>
      </c>
      <c r="AB22" s="107" t="e">
        <f t="shared" si="4"/>
        <v>#REF!</v>
      </c>
      <c r="AC22" s="107" t="e">
        <f t="shared" si="5"/>
        <v>#REF!</v>
      </c>
      <c r="AD22" s="107" t="e">
        <f t="shared" si="6"/>
        <v>#REF!</v>
      </c>
      <c r="AE22" s="105" t="e">
        <f t="shared" si="7"/>
        <v>#REF!</v>
      </c>
      <c r="AF22" s="105" t="e">
        <f t="shared" si="8"/>
        <v>#REF!</v>
      </c>
      <c r="AG22" s="105" t="e">
        <f t="shared" si="9"/>
        <v>#REF!</v>
      </c>
      <c r="AH22" s="308"/>
      <c r="AI22" s="308"/>
      <c r="AJ22" s="308"/>
      <c r="AK22" s="314"/>
      <c r="AL22" s="105" t="e">
        <f t="shared" si="34"/>
        <v>#REF!</v>
      </c>
      <c r="AM22" s="107" t="e">
        <f t="shared" si="10"/>
        <v>#REF!</v>
      </c>
      <c r="AN22" s="107" t="e">
        <f t="shared" si="11"/>
        <v>#REF!</v>
      </c>
      <c r="AO22" s="107" t="e">
        <f t="shared" si="12"/>
        <v>#REF!</v>
      </c>
      <c r="AP22" s="107" t="e">
        <f t="shared" si="13"/>
        <v>#REF!</v>
      </c>
      <c r="AQ22" s="67" t="e">
        <f t="shared" si="14"/>
        <v>#REF!</v>
      </c>
      <c r="AR22" s="107" t="e">
        <f t="shared" si="15"/>
        <v>#REF!</v>
      </c>
      <c r="AS22" s="107" t="e">
        <f t="shared" si="16"/>
        <v>#REF!</v>
      </c>
      <c r="AT22" s="107" t="e">
        <f t="shared" si="17"/>
        <v>#REF!</v>
      </c>
      <c r="AU22" s="71"/>
      <c r="AV22" s="71">
        <f t="shared" si="18"/>
        <v>51.846525577213356</v>
      </c>
      <c r="AW22" s="71">
        <f t="shared" si="19"/>
        <v>50.601072819322859</v>
      </c>
      <c r="AX22" s="71">
        <f t="shared" si="20"/>
        <v>53.652068086984258</v>
      </c>
      <c r="AY22" s="71">
        <f t="shared" si="21"/>
        <v>53.069922199509833</v>
      </c>
      <c r="AZ22" s="71" t="e">
        <f t="shared" si="22"/>
        <v>#REF!</v>
      </c>
      <c r="BA22" s="107" t="e">
        <f t="shared" si="23"/>
        <v>#REF!</v>
      </c>
      <c r="BB22" s="107" t="e">
        <f t="shared" si="24"/>
        <v>#REF!</v>
      </c>
      <c r="BC22" s="107" t="e">
        <f t="shared" si="25"/>
        <v>#REF!</v>
      </c>
      <c r="BD22" s="105" t="e">
        <f t="shared" si="26"/>
        <v>#REF!</v>
      </c>
      <c r="BE22" s="105" t="e">
        <f t="shared" si="27"/>
        <v>#REF!</v>
      </c>
      <c r="BF22" s="107" t="e">
        <f t="shared" si="35"/>
        <v>#REF!</v>
      </c>
      <c r="BG22" s="107" t="e">
        <f t="shared" si="28"/>
        <v>#REF!</v>
      </c>
      <c r="BH22" s="107" t="e">
        <f t="shared" si="29"/>
        <v>#REF!</v>
      </c>
      <c r="BI22" s="107" t="e">
        <f t="shared" si="30"/>
        <v>#REF!</v>
      </c>
      <c r="BJ22" s="107" t="e">
        <f t="shared" si="31"/>
        <v>#REF!</v>
      </c>
      <c r="BK22" s="330" t="e">
        <f t="shared" si="36"/>
        <v>#REF!</v>
      </c>
      <c r="BL22" s="330"/>
      <c r="BM22" s="107" t="e">
        <f t="shared" si="32"/>
        <v>#REF!</v>
      </c>
      <c r="BN22" s="107" t="e">
        <f t="shared" si="33"/>
        <v>#REF!</v>
      </c>
    </row>
    <row r="23" spans="1:66" ht="17.45" customHeight="1" x14ac:dyDescent="0.45">
      <c r="A23" s="58" t="s">
        <v>16</v>
      </c>
      <c r="B23" s="66">
        <f t="shared" ref="B23:H23" si="48">+B8+B12+B17+B21</f>
        <v>58334.15</v>
      </c>
      <c r="C23" s="66">
        <f t="shared" si="48"/>
        <v>54490.07</v>
      </c>
      <c r="D23" s="66">
        <f t="shared" si="48"/>
        <v>58463.45</v>
      </c>
      <c r="E23" s="66">
        <f t="shared" si="48"/>
        <v>69624.239999999991</v>
      </c>
      <c r="F23" s="66" t="e">
        <f>+F8+F12+F17+F21</f>
        <v>#REF!</v>
      </c>
      <c r="G23" s="66" t="e">
        <f>+G8+G12+G17+G21</f>
        <v>#REF!</v>
      </c>
      <c r="H23" s="66" t="e">
        <f t="shared" si="48"/>
        <v>#REF!</v>
      </c>
      <c r="I23" s="66" t="e">
        <f>+I8+I12+I17+I21</f>
        <v>#REF!</v>
      </c>
      <c r="J23" s="66" t="e">
        <f>+J8+J12+J17+J21</f>
        <v>#REF!</v>
      </c>
      <c r="K23" s="66" t="e">
        <f>+K8+K12+K17+K21</f>
        <v>#REF!</v>
      </c>
      <c r="L23" s="66">
        <v>145962</v>
      </c>
      <c r="M23" s="311" t="e">
        <f>+M8+M12+M17+M21</f>
        <v>#REF!</v>
      </c>
      <c r="N23" s="311" t="e">
        <f>+N8+N12+N17+N21</f>
        <v>#REF!</v>
      </c>
      <c r="O23" s="311" t="e">
        <f>+O8+O12+O17+O21</f>
        <v>#REF!</v>
      </c>
      <c r="P23" s="323" t="e">
        <f>+P8+P12+P17+P21</f>
        <v>#REF!</v>
      </c>
      <c r="Q23" s="311" t="e">
        <f>(#REF!*(100+AP23)/100)</f>
        <v>#REF!</v>
      </c>
      <c r="R23" s="311" t="e">
        <f>+R8+R12+R17+R21</f>
        <v>#REF!</v>
      </c>
      <c r="S23" s="311" t="e">
        <f>(P23*(100+AR23)/100)</f>
        <v>#REF!</v>
      </c>
      <c r="T23" s="311" t="e">
        <f>+T8+T12+T17+T21</f>
        <v>#REF!</v>
      </c>
      <c r="U23" s="311" t="e">
        <f>+U8+U12+U17+U21</f>
        <v>#REF!</v>
      </c>
      <c r="V23" s="328"/>
      <c r="W23" s="57"/>
      <c r="X23" s="121">
        <f t="shared" si="0"/>
        <v>-6.5897591719430215</v>
      </c>
      <c r="Y23" s="121">
        <f t="shared" si="1"/>
        <v>7.2919341083613975</v>
      </c>
      <c r="Z23" s="121">
        <f t="shared" si="2"/>
        <v>19.090200800671187</v>
      </c>
      <c r="AA23" s="121" t="e">
        <f t="shared" si="3"/>
        <v>#REF!</v>
      </c>
      <c r="AB23" s="70" t="e">
        <f t="shared" si="4"/>
        <v>#REF!</v>
      </c>
      <c r="AC23" s="70" t="e">
        <f t="shared" si="5"/>
        <v>#REF!</v>
      </c>
      <c r="AD23" s="70" t="e">
        <f t="shared" si="6"/>
        <v>#REF!</v>
      </c>
      <c r="AE23" s="70" t="e">
        <f t="shared" si="7"/>
        <v>#REF!</v>
      </c>
      <c r="AF23" s="70" t="e">
        <f t="shared" si="8"/>
        <v>#REF!</v>
      </c>
      <c r="AG23" s="70" t="e">
        <f t="shared" si="9"/>
        <v>#REF!</v>
      </c>
      <c r="AH23" s="309"/>
      <c r="AI23" s="309"/>
      <c r="AJ23" s="309"/>
      <c r="AK23" s="313"/>
      <c r="AL23" s="70" t="e">
        <f t="shared" si="34"/>
        <v>#REF!</v>
      </c>
      <c r="AM23" s="312" t="e">
        <f>((N23/M23)-1)*100</f>
        <v>#REF!</v>
      </c>
      <c r="AN23" s="312" t="e">
        <f>((O23/N23)-1)*100</f>
        <v>#REF!</v>
      </c>
      <c r="AO23" s="312" t="e">
        <f>((P23/O23)-1)*100</f>
        <v>#REF!</v>
      </c>
      <c r="AP23" s="312">
        <v>15</v>
      </c>
      <c r="AQ23" s="70" t="e">
        <f t="shared" si="14"/>
        <v>#REF!</v>
      </c>
      <c r="AR23" s="312">
        <v>15</v>
      </c>
      <c r="AS23" s="312" t="e">
        <f t="shared" si="16"/>
        <v>#REF!</v>
      </c>
      <c r="AT23" s="312" t="e">
        <f t="shared" si="17"/>
        <v>#REF!</v>
      </c>
      <c r="AU23" s="71"/>
      <c r="AV23" s="70">
        <f t="shared" si="18"/>
        <v>100</v>
      </c>
      <c r="AW23" s="70">
        <f t="shared" si="19"/>
        <v>100</v>
      </c>
      <c r="AX23" s="70">
        <f t="shared" si="20"/>
        <v>100</v>
      </c>
      <c r="AY23" s="70">
        <f t="shared" si="21"/>
        <v>100</v>
      </c>
      <c r="AZ23" s="70" t="e">
        <f t="shared" si="22"/>
        <v>#REF!</v>
      </c>
      <c r="BA23" s="70" t="e">
        <f t="shared" si="23"/>
        <v>#REF!</v>
      </c>
      <c r="BB23" s="70" t="e">
        <f t="shared" si="24"/>
        <v>#REF!</v>
      </c>
      <c r="BC23" s="70" t="e">
        <f t="shared" si="25"/>
        <v>#REF!</v>
      </c>
      <c r="BD23" s="70" t="e">
        <f t="shared" si="26"/>
        <v>#REF!</v>
      </c>
      <c r="BE23" s="70" t="e">
        <f t="shared" si="27"/>
        <v>#REF!</v>
      </c>
      <c r="BF23" s="87" t="e">
        <f>AVERAGE(BB23:BD23)</f>
        <v>#REF!</v>
      </c>
      <c r="BG23" s="87" t="e">
        <f t="shared" si="28"/>
        <v>#REF!</v>
      </c>
      <c r="BH23" s="87" t="e">
        <f t="shared" si="29"/>
        <v>#REF!</v>
      </c>
      <c r="BI23" s="87" t="e">
        <f t="shared" si="30"/>
        <v>#REF!</v>
      </c>
      <c r="BJ23" s="87" t="e">
        <f t="shared" si="31"/>
        <v>#REF!</v>
      </c>
      <c r="BK23" s="309" t="e">
        <f t="shared" si="36"/>
        <v>#REF!</v>
      </c>
      <c r="BL23" s="309"/>
      <c r="BM23" s="87" t="e">
        <f t="shared" si="32"/>
        <v>#REF!</v>
      </c>
      <c r="BN23" s="87" t="e">
        <f t="shared" si="33"/>
        <v>#REF!</v>
      </c>
    </row>
    <row r="24" spans="1:66" ht="17.45" hidden="1" customHeight="1" x14ac:dyDescent="0.45">
      <c r="A24" s="58" t="s">
        <v>16</v>
      </c>
      <c r="B24" s="66">
        <f t="shared" ref="B24:O24" si="49">+B5+B6+B7+B9+B10+B11+B14+B15+B16+B18+B19</f>
        <v>53293.72</v>
      </c>
      <c r="C24" s="66">
        <f t="shared" si="49"/>
        <v>49813.969999999994</v>
      </c>
      <c r="D24" s="66">
        <f t="shared" si="49"/>
        <v>53120.7</v>
      </c>
      <c r="E24" s="66">
        <f t="shared" si="49"/>
        <v>63707.27</v>
      </c>
      <c r="F24" s="66" t="e">
        <f t="shared" si="49"/>
        <v>#REF!</v>
      </c>
      <c r="G24" s="66" t="e">
        <f t="shared" si="49"/>
        <v>#REF!</v>
      </c>
      <c r="H24" s="66" t="e">
        <f t="shared" si="49"/>
        <v>#REF!</v>
      </c>
      <c r="I24" s="66" t="e">
        <f t="shared" si="49"/>
        <v>#REF!</v>
      </c>
      <c r="J24" s="66" t="e">
        <f t="shared" si="49"/>
        <v>#REF!</v>
      </c>
      <c r="K24" s="66" t="e">
        <f t="shared" si="49"/>
        <v>#REF!</v>
      </c>
      <c r="L24" s="66" t="e">
        <f t="shared" si="49"/>
        <v>#REF!</v>
      </c>
      <c r="M24" s="66" t="e">
        <f t="shared" si="49"/>
        <v>#REF!</v>
      </c>
      <c r="N24" s="66" t="e">
        <f t="shared" si="49"/>
        <v>#REF!</v>
      </c>
      <c r="O24" s="66" t="e">
        <f t="shared" si="49"/>
        <v>#REF!</v>
      </c>
      <c r="P24" s="83"/>
      <c r="Q24" s="83"/>
      <c r="R24" s="83"/>
      <c r="S24" s="83"/>
      <c r="T24" s="83"/>
      <c r="U24" s="83"/>
      <c r="V24" s="83"/>
      <c r="W24" s="57"/>
      <c r="X24" s="121">
        <f t="shared" si="0"/>
        <v>-6.5293809476989146</v>
      </c>
      <c r="Y24" s="121">
        <f t="shared" si="1"/>
        <v>6.6381579303958382</v>
      </c>
      <c r="Z24" s="121">
        <f t="shared" si="2"/>
        <v>19.929274275376653</v>
      </c>
      <c r="AA24" s="121" t="e">
        <f t="shared" si="3"/>
        <v>#REF!</v>
      </c>
      <c r="AB24" s="70" t="e">
        <f t="shared" si="4"/>
        <v>#REF!</v>
      </c>
      <c r="AC24" s="70" t="e">
        <f t="shared" si="5"/>
        <v>#REF!</v>
      </c>
      <c r="AD24" s="70" t="e">
        <f t="shared" si="6"/>
        <v>#REF!</v>
      </c>
      <c r="AE24" s="70" t="e">
        <f t="shared" si="7"/>
        <v>#REF!</v>
      </c>
      <c r="AF24" s="70" t="e">
        <f t="shared" si="8"/>
        <v>#REF!</v>
      </c>
      <c r="AG24" s="70" t="e">
        <f t="shared" si="9"/>
        <v>#REF!</v>
      </c>
      <c r="AH24" s="309"/>
      <c r="AI24" s="309"/>
      <c r="AJ24" s="309"/>
      <c r="AK24" s="313"/>
      <c r="AL24" s="70" t="e">
        <f t="shared" si="34"/>
        <v>#REF!</v>
      </c>
      <c r="AM24" s="87" t="e">
        <f t="shared" ref="AM24:AN27" si="50">((N24/M24)-1)*100</f>
        <v>#REF!</v>
      </c>
      <c r="AN24" s="107" t="e">
        <f t="shared" si="50"/>
        <v>#REF!</v>
      </c>
      <c r="AO24" s="107"/>
      <c r="AP24" s="107"/>
      <c r="AQ24" s="70" t="e">
        <f t="shared" si="14"/>
        <v>#DIV/0!</v>
      </c>
      <c r="AR24" s="107"/>
      <c r="AS24" s="107"/>
      <c r="AT24" s="107"/>
      <c r="AU24" s="71"/>
      <c r="AV24" s="70">
        <f t="shared" si="18"/>
        <v>91.359383825769285</v>
      </c>
      <c r="AW24" s="70">
        <f t="shared" si="19"/>
        <v>91.418436423370338</v>
      </c>
      <c r="AX24" s="70">
        <f t="shared" si="20"/>
        <v>90.861384334999045</v>
      </c>
      <c r="AY24" s="70">
        <f t="shared" si="21"/>
        <v>91.501566121224457</v>
      </c>
      <c r="AZ24" s="70" t="e">
        <f t="shared" si="22"/>
        <v>#REF!</v>
      </c>
      <c r="BA24" s="70" t="e">
        <f t="shared" si="23"/>
        <v>#REF!</v>
      </c>
      <c r="BB24" s="70" t="e">
        <f t="shared" si="24"/>
        <v>#REF!</v>
      </c>
      <c r="BC24" s="70" t="e">
        <f t="shared" si="25"/>
        <v>#REF!</v>
      </c>
      <c r="BD24" s="70" t="e">
        <f t="shared" si="26"/>
        <v>#REF!</v>
      </c>
      <c r="BE24" s="70" t="e">
        <f t="shared" si="27"/>
        <v>#REF!</v>
      </c>
      <c r="BF24" s="87" t="e">
        <f>AVERAGE(BB24:BD24)</f>
        <v>#REF!</v>
      </c>
      <c r="BG24" s="87" t="e">
        <f t="shared" ref="BG24:BI27" si="51">+(M24/M$23)*100</f>
        <v>#REF!</v>
      </c>
      <c r="BH24" s="87" t="e">
        <f t="shared" si="51"/>
        <v>#REF!</v>
      </c>
      <c r="BI24" s="87" t="e">
        <f t="shared" si="51"/>
        <v>#REF!</v>
      </c>
      <c r="BJ24" s="87" t="e">
        <f>+(#REF!/#REF!)*100</f>
        <v>#REF!</v>
      </c>
      <c r="BK24" s="309" t="e">
        <f t="shared" si="36"/>
        <v>#REF!</v>
      </c>
      <c r="BL24" s="338"/>
      <c r="BM24" s="138"/>
      <c r="BN24" s="138"/>
    </row>
    <row r="25" spans="1:66" ht="17.45" hidden="1" customHeight="1" x14ac:dyDescent="0.45">
      <c r="A25" s="58" t="s">
        <v>16</v>
      </c>
      <c r="B25" s="143">
        <f t="shared" ref="B25:J25" si="52">+B23-B24</f>
        <v>5040.43</v>
      </c>
      <c r="C25" s="143">
        <f t="shared" si="52"/>
        <v>4676.1000000000058</v>
      </c>
      <c r="D25" s="143">
        <f t="shared" si="52"/>
        <v>5342.75</v>
      </c>
      <c r="E25" s="143">
        <f t="shared" si="52"/>
        <v>5916.9699999999939</v>
      </c>
      <c r="F25" s="143" t="e">
        <f t="shared" si="52"/>
        <v>#REF!</v>
      </c>
      <c r="G25" s="143" t="e">
        <f t="shared" si="52"/>
        <v>#REF!</v>
      </c>
      <c r="H25" s="143" t="e">
        <f t="shared" si="52"/>
        <v>#REF!</v>
      </c>
      <c r="I25" s="143" t="e">
        <f t="shared" si="52"/>
        <v>#REF!</v>
      </c>
      <c r="J25" s="143" t="e">
        <f t="shared" si="52"/>
        <v>#REF!</v>
      </c>
      <c r="K25" s="143" t="e">
        <f>+K23-K24</f>
        <v>#REF!</v>
      </c>
      <c r="L25" s="143" t="e">
        <f>+L23-L24</f>
        <v>#REF!</v>
      </c>
      <c r="M25" s="143" t="e">
        <f>+M23-M24</f>
        <v>#REF!</v>
      </c>
      <c r="N25" s="143" t="e">
        <f>+N23-N24</f>
        <v>#REF!</v>
      </c>
      <c r="O25" s="143" t="e">
        <f>+O23-O24</f>
        <v>#REF!</v>
      </c>
      <c r="P25" s="83"/>
      <c r="Q25" s="83"/>
      <c r="R25" s="83"/>
      <c r="S25" s="83"/>
      <c r="T25" s="83"/>
      <c r="U25" s="83"/>
      <c r="V25" s="83"/>
      <c r="W25" s="57"/>
      <c r="X25" s="121">
        <f t="shared" si="0"/>
        <v>-7.2281531535998811</v>
      </c>
      <c r="Y25" s="121">
        <f t="shared" si="1"/>
        <v>14.256538568465027</v>
      </c>
      <c r="Z25" s="121">
        <f t="shared" si="2"/>
        <v>10.747648682794321</v>
      </c>
      <c r="AA25" s="121" t="e">
        <f t="shared" si="3"/>
        <v>#REF!</v>
      </c>
      <c r="AB25" s="70" t="e">
        <f t="shared" si="4"/>
        <v>#REF!</v>
      </c>
      <c r="AC25" s="70" t="e">
        <f t="shared" si="5"/>
        <v>#REF!</v>
      </c>
      <c r="AD25" s="70" t="e">
        <f t="shared" si="6"/>
        <v>#REF!</v>
      </c>
      <c r="AE25" s="70" t="e">
        <f t="shared" si="7"/>
        <v>#REF!</v>
      </c>
      <c r="AF25" s="70" t="e">
        <f t="shared" si="8"/>
        <v>#REF!</v>
      </c>
      <c r="AG25" s="70" t="e">
        <f t="shared" si="9"/>
        <v>#REF!</v>
      </c>
      <c r="AH25" s="309"/>
      <c r="AI25" s="309"/>
      <c r="AJ25" s="309"/>
      <c r="AK25" s="313"/>
      <c r="AL25" s="70" t="e">
        <f t="shared" si="34"/>
        <v>#REF!</v>
      </c>
      <c r="AM25" s="87" t="e">
        <f t="shared" si="50"/>
        <v>#REF!</v>
      </c>
      <c r="AN25" s="87" t="e">
        <f t="shared" si="50"/>
        <v>#REF!</v>
      </c>
      <c r="AO25" s="138"/>
      <c r="AP25" s="138"/>
      <c r="AQ25" s="70" t="e">
        <f t="shared" si="14"/>
        <v>#DIV/0!</v>
      </c>
      <c r="AR25" s="138"/>
      <c r="AS25" s="138"/>
      <c r="AT25" s="138"/>
      <c r="AU25" s="71"/>
      <c r="AV25" s="70">
        <f t="shared" si="18"/>
        <v>8.6406161742307042</v>
      </c>
      <c r="AW25" s="70">
        <f t="shared" si="19"/>
        <v>8.5815635766296605</v>
      </c>
      <c r="AX25" s="70">
        <f t="shared" si="20"/>
        <v>9.1386156650009536</v>
      </c>
      <c r="AY25" s="70">
        <f t="shared" si="21"/>
        <v>8.4984338787755451</v>
      </c>
      <c r="AZ25" s="70" t="e">
        <f t="shared" si="22"/>
        <v>#REF!</v>
      </c>
      <c r="BA25" s="70" t="e">
        <f t="shared" si="23"/>
        <v>#REF!</v>
      </c>
      <c r="BB25" s="70" t="e">
        <f t="shared" si="24"/>
        <v>#REF!</v>
      </c>
      <c r="BC25" s="70" t="e">
        <f t="shared" si="25"/>
        <v>#REF!</v>
      </c>
      <c r="BD25" s="70" t="e">
        <f t="shared" si="26"/>
        <v>#REF!</v>
      </c>
      <c r="BE25" s="70" t="e">
        <f t="shared" si="27"/>
        <v>#REF!</v>
      </c>
      <c r="BF25" s="87" t="e">
        <f>AVERAGE(BB25:BD25)</f>
        <v>#REF!</v>
      </c>
      <c r="BG25" s="87" t="e">
        <f t="shared" si="51"/>
        <v>#REF!</v>
      </c>
      <c r="BH25" s="87" t="e">
        <f t="shared" si="51"/>
        <v>#REF!</v>
      </c>
      <c r="BI25" s="87" t="e">
        <f t="shared" si="51"/>
        <v>#REF!</v>
      </c>
      <c r="BJ25" s="87" t="e">
        <f>+(#REF!/#REF!)*100</f>
        <v>#REF!</v>
      </c>
      <c r="BK25" s="309" t="e">
        <f t="shared" si="36"/>
        <v>#REF!</v>
      </c>
      <c r="BL25" s="338"/>
      <c r="BM25" s="138"/>
      <c r="BN25" s="138"/>
    </row>
    <row r="26" spans="1:66" ht="17.45" customHeight="1" x14ac:dyDescent="0.45">
      <c r="A26" s="58" t="s">
        <v>43</v>
      </c>
      <c r="B26" s="109">
        <f t="shared" ref="B26:L26" si="53">+B5+B6+B7+B9+B10+B11+B14+B15</f>
        <v>37926.43</v>
      </c>
      <c r="C26" s="109">
        <f t="shared" si="53"/>
        <v>35950.339999999997</v>
      </c>
      <c r="D26" s="109">
        <f t="shared" si="53"/>
        <v>37135.839999999997</v>
      </c>
      <c r="E26" s="109">
        <f t="shared" si="53"/>
        <v>45089.29</v>
      </c>
      <c r="F26" s="109" t="e">
        <f t="shared" si="53"/>
        <v>#REF!</v>
      </c>
      <c r="G26" s="109" t="e">
        <f t="shared" si="53"/>
        <v>#REF!</v>
      </c>
      <c r="H26" s="109" t="e">
        <f t="shared" si="53"/>
        <v>#REF!</v>
      </c>
      <c r="I26" s="109" t="e">
        <f t="shared" si="53"/>
        <v>#REF!</v>
      </c>
      <c r="J26" s="109" t="e">
        <f t="shared" si="53"/>
        <v>#REF!</v>
      </c>
      <c r="K26" s="109" t="e">
        <f t="shared" si="53"/>
        <v>#REF!</v>
      </c>
      <c r="L26" s="109" t="e">
        <f t="shared" si="53"/>
        <v>#REF!</v>
      </c>
      <c r="M26" s="109" t="e">
        <f>+M5+M6+M7+M9+M10+M11+M14+M15+M16+M18+M19</f>
        <v>#REF!</v>
      </c>
      <c r="N26" s="109" t="e">
        <f t="shared" ref="N26:U26" si="54">+N5+N6+N7+N9+N10+N11+N14+N15+N16+N18+N19</f>
        <v>#REF!</v>
      </c>
      <c r="O26" s="109" t="e">
        <f t="shared" si="54"/>
        <v>#REF!</v>
      </c>
      <c r="P26" s="109" t="e">
        <f t="shared" si="54"/>
        <v>#REF!</v>
      </c>
      <c r="Q26" s="109" t="e">
        <f t="shared" si="54"/>
        <v>#REF!</v>
      </c>
      <c r="R26" s="109" t="e">
        <f t="shared" ref="R26" si="55">+R5+R6+R7+R9+R10+R11+R14+R15+R16+R18+R19</f>
        <v>#REF!</v>
      </c>
      <c r="S26" s="109" t="e">
        <f t="shared" si="54"/>
        <v>#REF!</v>
      </c>
      <c r="T26" s="109" t="e">
        <f t="shared" si="54"/>
        <v>#REF!</v>
      </c>
      <c r="U26" s="109" t="e">
        <f t="shared" si="54"/>
        <v>#REF!</v>
      </c>
      <c r="V26" s="83"/>
      <c r="W26" s="57"/>
      <c r="X26" s="121">
        <f t="shared" si="0"/>
        <v>-5.2103243041857761</v>
      </c>
      <c r="Y26" s="121">
        <f t="shared" si="1"/>
        <v>3.2976044176494579</v>
      </c>
      <c r="Z26" s="121">
        <f t="shared" si="2"/>
        <v>21.417180815083235</v>
      </c>
      <c r="AA26" s="121" t="e">
        <f t="shared" si="3"/>
        <v>#REF!</v>
      </c>
      <c r="AB26" s="70" t="e">
        <f t="shared" si="4"/>
        <v>#REF!</v>
      </c>
      <c r="AC26" s="70" t="e">
        <f t="shared" si="5"/>
        <v>#REF!</v>
      </c>
      <c r="AD26" s="70" t="e">
        <f t="shared" si="6"/>
        <v>#REF!</v>
      </c>
      <c r="AE26" s="70" t="e">
        <f t="shared" si="7"/>
        <v>#REF!</v>
      </c>
      <c r="AF26" s="70" t="e">
        <f t="shared" si="8"/>
        <v>#REF!</v>
      </c>
      <c r="AG26" s="70" t="e">
        <f t="shared" si="9"/>
        <v>#REF!</v>
      </c>
      <c r="AH26" s="309"/>
      <c r="AI26" s="309"/>
      <c r="AJ26" s="309"/>
      <c r="AK26" s="313"/>
      <c r="AL26" s="70" t="e">
        <f t="shared" si="34"/>
        <v>#REF!</v>
      </c>
      <c r="AM26" s="87" t="e">
        <f t="shared" si="50"/>
        <v>#REF!</v>
      </c>
      <c r="AN26" s="87" t="e">
        <f t="shared" si="50"/>
        <v>#REF!</v>
      </c>
      <c r="AO26" s="87" t="e">
        <f>((P26/O26)-1)*100</f>
        <v>#REF!</v>
      </c>
      <c r="AP26" s="87"/>
      <c r="AQ26" s="70" t="e">
        <f t="shared" si="14"/>
        <v>#REF!</v>
      </c>
      <c r="AR26" s="87" t="e">
        <f>((S26/P26)-1)*100</f>
        <v>#REF!</v>
      </c>
      <c r="AS26" s="87" t="e">
        <f>((T26/P26)-1)*100</f>
        <v>#REF!</v>
      </c>
      <c r="AT26" s="87" t="e">
        <f>((U26/P26)-1)*100</f>
        <v>#REF!</v>
      </c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138"/>
      <c r="BG26" s="87" t="e">
        <f t="shared" si="51"/>
        <v>#REF!</v>
      </c>
      <c r="BH26" s="87" t="e">
        <f t="shared" si="51"/>
        <v>#REF!</v>
      </c>
      <c r="BI26" s="87" t="e">
        <f t="shared" si="51"/>
        <v>#REF!</v>
      </c>
      <c r="BJ26" s="87" t="e">
        <f>+(P26/P$23)*100</f>
        <v>#REF!</v>
      </c>
      <c r="BK26" s="309" t="e">
        <f t="shared" si="36"/>
        <v>#REF!</v>
      </c>
      <c r="BL26" s="309"/>
      <c r="BM26" s="87" t="e">
        <f>+(T26/T$23)*100</f>
        <v>#REF!</v>
      </c>
      <c r="BN26" s="87" t="e">
        <f>+(U26/U$23)*100</f>
        <v>#REF!</v>
      </c>
    </row>
    <row r="27" spans="1:66" ht="17.45" customHeight="1" x14ac:dyDescent="0.45">
      <c r="A27" s="58" t="s">
        <v>15</v>
      </c>
      <c r="B27" s="66">
        <f t="shared" ref="B27:U27" si="56">+B23-B26</f>
        <v>20407.72</v>
      </c>
      <c r="C27" s="66">
        <f t="shared" si="56"/>
        <v>18539.730000000003</v>
      </c>
      <c r="D27" s="66">
        <f t="shared" si="56"/>
        <v>21327.61</v>
      </c>
      <c r="E27" s="66">
        <f t="shared" si="56"/>
        <v>24534.94999999999</v>
      </c>
      <c r="F27" s="66" t="e">
        <f t="shared" si="56"/>
        <v>#REF!</v>
      </c>
      <c r="G27" s="66" t="e">
        <f t="shared" si="56"/>
        <v>#REF!</v>
      </c>
      <c r="H27" s="66" t="e">
        <f t="shared" si="56"/>
        <v>#REF!</v>
      </c>
      <c r="I27" s="66" t="e">
        <f t="shared" si="56"/>
        <v>#REF!</v>
      </c>
      <c r="J27" s="66" t="e">
        <f t="shared" si="56"/>
        <v>#REF!</v>
      </c>
      <c r="K27" s="66" t="e">
        <f t="shared" si="56"/>
        <v>#REF!</v>
      </c>
      <c r="L27" s="66" t="e">
        <f t="shared" si="56"/>
        <v>#REF!</v>
      </c>
      <c r="M27" s="66" t="e">
        <f t="shared" si="56"/>
        <v>#REF!</v>
      </c>
      <c r="N27" s="66" t="e">
        <f t="shared" si="56"/>
        <v>#REF!</v>
      </c>
      <c r="O27" s="66" t="e">
        <f t="shared" si="56"/>
        <v>#REF!</v>
      </c>
      <c r="P27" s="66" t="e">
        <f t="shared" si="56"/>
        <v>#REF!</v>
      </c>
      <c r="Q27" s="66" t="e">
        <f t="shared" si="56"/>
        <v>#REF!</v>
      </c>
      <c r="R27" s="66" t="e">
        <f t="shared" ref="R27" si="57">+R23-R26</f>
        <v>#REF!</v>
      </c>
      <c r="S27" s="66" t="e">
        <f t="shared" si="56"/>
        <v>#REF!</v>
      </c>
      <c r="T27" s="66" t="e">
        <f t="shared" si="56"/>
        <v>#REF!</v>
      </c>
      <c r="U27" s="66" t="e">
        <f t="shared" si="56"/>
        <v>#REF!</v>
      </c>
      <c r="V27" s="83"/>
      <c r="W27" s="57"/>
      <c r="X27" s="70">
        <f t="shared" si="0"/>
        <v>-9.1533498107578826</v>
      </c>
      <c r="Y27" s="70">
        <f t="shared" si="1"/>
        <v>15.037327943826572</v>
      </c>
      <c r="Z27" s="70">
        <f t="shared" si="2"/>
        <v>15.03844078169092</v>
      </c>
      <c r="AA27" s="70" t="e">
        <f t="shared" si="3"/>
        <v>#REF!</v>
      </c>
      <c r="AB27" s="70" t="e">
        <f t="shared" si="4"/>
        <v>#REF!</v>
      </c>
      <c r="AC27" s="70" t="e">
        <f t="shared" si="5"/>
        <v>#REF!</v>
      </c>
      <c r="AD27" s="70" t="e">
        <f t="shared" si="6"/>
        <v>#REF!</v>
      </c>
      <c r="AE27" s="70" t="e">
        <f t="shared" si="7"/>
        <v>#REF!</v>
      </c>
      <c r="AF27" s="70" t="e">
        <f t="shared" si="8"/>
        <v>#REF!</v>
      </c>
      <c r="AG27" s="70" t="e">
        <f t="shared" si="9"/>
        <v>#REF!</v>
      </c>
      <c r="AH27" s="309"/>
      <c r="AI27" s="309"/>
      <c r="AJ27" s="309"/>
      <c r="AK27" s="313"/>
      <c r="AL27" s="70" t="e">
        <f t="shared" si="34"/>
        <v>#REF!</v>
      </c>
      <c r="AM27" s="87" t="e">
        <f t="shared" si="50"/>
        <v>#REF!</v>
      </c>
      <c r="AN27" s="87" t="e">
        <f t="shared" si="50"/>
        <v>#REF!</v>
      </c>
      <c r="AO27" s="87" t="e">
        <f>((P27/O27)-1)*100</f>
        <v>#REF!</v>
      </c>
      <c r="AP27" s="87"/>
      <c r="AQ27" s="70" t="e">
        <f t="shared" si="14"/>
        <v>#REF!</v>
      </c>
      <c r="AR27" s="87" t="e">
        <f>((S27/P27)-1)*100</f>
        <v>#REF!</v>
      </c>
      <c r="AS27" s="87" t="e">
        <f>((T27/P27)-1)*100</f>
        <v>#REF!</v>
      </c>
      <c r="AT27" s="87" t="e">
        <f>((U27/P27)-1)*100</f>
        <v>#REF!</v>
      </c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138"/>
      <c r="BG27" s="87" t="e">
        <f t="shared" si="51"/>
        <v>#REF!</v>
      </c>
      <c r="BH27" s="87" t="e">
        <f t="shared" si="51"/>
        <v>#REF!</v>
      </c>
      <c r="BI27" s="87" t="e">
        <f t="shared" si="51"/>
        <v>#REF!</v>
      </c>
      <c r="BJ27" s="87" t="e">
        <f>+(P27/P$23)*100</f>
        <v>#REF!</v>
      </c>
      <c r="BK27" s="309" t="e">
        <f>AVERAGE(BH27,BI27,BJ27)</f>
        <v>#REF!</v>
      </c>
      <c r="BL27" s="309"/>
      <c r="BM27" s="87" t="e">
        <f>+(T27/T$23)*100</f>
        <v>#REF!</v>
      </c>
      <c r="BN27" s="87" t="e">
        <f>+(U27/U$23)*100</f>
        <v>#REF!</v>
      </c>
    </row>
    <row r="28" spans="1:66" ht="18" customHeight="1" x14ac:dyDescent="0.45">
      <c r="A28" s="75" t="s">
        <v>75</v>
      </c>
      <c r="K28" s="11"/>
      <c r="L28" s="11"/>
      <c r="M28" s="11"/>
      <c r="N28" s="11"/>
      <c r="O28" s="11"/>
      <c r="P28" s="145"/>
      <c r="Q28" s="145"/>
      <c r="R28" s="145"/>
      <c r="S28" s="145"/>
      <c r="T28" s="34"/>
      <c r="U28" s="145"/>
      <c r="V28" s="145"/>
      <c r="W28" s="3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3"/>
    </row>
    <row r="29" spans="1:66" ht="17.45" customHeight="1" x14ac:dyDescent="0.45">
      <c r="A29" s="75" t="s">
        <v>114</v>
      </c>
      <c r="M29" s="127"/>
      <c r="N29" s="37"/>
      <c r="O29" s="64"/>
      <c r="P29" s="146"/>
      <c r="Q29" s="146"/>
      <c r="R29" s="146"/>
      <c r="S29" s="146"/>
      <c r="T29" s="146"/>
      <c r="U29" s="146"/>
      <c r="V29" s="146"/>
      <c r="W29" s="141"/>
      <c r="X29" s="141"/>
      <c r="Y29" s="141"/>
      <c r="Z29" s="141"/>
      <c r="AA29" s="141"/>
      <c r="AB29" s="141"/>
      <c r="AC29" s="141"/>
      <c r="AD29" s="141"/>
      <c r="AE29" s="141"/>
      <c r="AF29" s="139"/>
      <c r="AG29" s="139"/>
      <c r="AH29" s="149"/>
      <c r="AI29" s="149"/>
      <c r="AJ29" s="149"/>
      <c r="AK29" s="149"/>
      <c r="AL29" s="433" t="s">
        <v>81</v>
      </c>
      <c r="AM29" s="434"/>
      <c r="AN29" s="433" t="s">
        <v>107</v>
      </c>
      <c r="AO29" s="434"/>
      <c r="AP29" s="152"/>
      <c r="AQ29" s="433" t="s">
        <v>108</v>
      </c>
      <c r="AR29" s="436"/>
      <c r="AS29" s="434"/>
      <c r="AT29" s="149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139"/>
    </row>
    <row r="30" spans="1:66" ht="17.45" customHeight="1" x14ac:dyDescent="0.45">
      <c r="A30" s="75"/>
      <c r="M30" s="127"/>
      <c r="N30" s="37"/>
      <c r="O30" s="64"/>
      <c r="P30" s="83"/>
      <c r="Q30" s="83"/>
      <c r="R30" s="83"/>
      <c r="S30" s="83"/>
      <c r="T30" s="83"/>
      <c r="U30" s="83"/>
      <c r="V30" s="83"/>
      <c r="W30" s="141"/>
      <c r="X30" s="141"/>
      <c r="Y30" s="141"/>
      <c r="Z30" s="141"/>
      <c r="AA30" s="141"/>
      <c r="AB30" s="141"/>
      <c r="AC30" s="141"/>
      <c r="AD30" s="141"/>
      <c r="AE30" s="141"/>
      <c r="AF30" s="139"/>
      <c r="AG30" s="139"/>
      <c r="AH30" s="149"/>
      <c r="AI30" s="151"/>
      <c r="AJ30" s="151"/>
      <c r="AK30" s="151"/>
      <c r="AL30" s="332" t="s">
        <v>82</v>
      </c>
      <c r="AM30" s="161" t="s">
        <v>83</v>
      </c>
      <c r="AN30" s="167" t="s">
        <v>83</v>
      </c>
      <c r="AO30" s="168" t="s">
        <v>69</v>
      </c>
      <c r="AP30" s="153" t="s">
        <v>83</v>
      </c>
      <c r="AQ30" s="167" t="s">
        <v>83</v>
      </c>
      <c r="AR30" s="156" t="s">
        <v>69</v>
      </c>
      <c r="AS30" s="333" t="s">
        <v>82</v>
      </c>
      <c r="AT30" s="139"/>
      <c r="BG30" s="137"/>
    </row>
    <row r="31" spans="1:66" ht="17.45" customHeight="1" x14ac:dyDescent="0.45">
      <c r="A31" s="75" t="s">
        <v>70</v>
      </c>
      <c r="O31" s="140"/>
      <c r="P31" s="61"/>
      <c r="Q31" s="61"/>
      <c r="R31" s="61"/>
      <c r="S31" s="61"/>
      <c r="T31" s="61"/>
      <c r="U31" s="61"/>
      <c r="V31" s="6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57"/>
      <c r="AI31" s="157"/>
      <c r="AJ31" s="157"/>
      <c r="AK31" s="157"/>
      <c r="AL31" s="162">
        <v>15</v>
      </c>
      <c r="AM31" s="163" t="e">
        <f>+$P$23*(100+AL31)/100</f>
        <v>#REF!</v>
      </c>
      <c r="AN31" s="169" t="e">
        <f>+U26</f>
        <v>#REF!</v>
      </c>
      <c r="AO31" s="163" t="e">
        <f>+AN31/11</f>
        <v>#REF!</v>
      </c>
      <c r="AP31" s="158"/>
      <c r="AQ31" s="335" t="e">
        <f>+AM31-AN31</f>
        <v>#REF!</v>
      </c>
      <c r="AR31" s="158" t="e">
        <f>+AQ31/2</f>
        <v>#REF!</v>
      </c>
      <c r="AS31" s="171" t="e">
        <f>((AQ31/$P$27)-1)*100</f>
        <v>#REF!</v>
      </c>
      <c r="AT31" s="334"/>
      <c r="BG31" s="137"/>
    </row>
    <row r="32" spans="1:66" ht="17.45" customHeight="1" x14ac:dyDescent="0.45">
      <c r="A32" s="58" t="s">
        <v>16</v>
      </c>
      <c r="B32" s="66">
        <f t="shared" ref="B32:U32" si="58">+B23/12</f>
        <v>4861.1791666666668</v>
      </c>
      <c r="C32" s="66">
        <f t="shared" si="58"/>
        <v>4540.8391666666666</v>
      </c>
      <c r="D32" s="66">
        <f t="shared" si="58"/>
        <v>4871.9541666666664</v>
      </c>
      <c r="E32" s="66">
        <f t="shared" si="58"/>
        <v>5802.0199999999995</v>
      </c>
      <c r="F32" s="66" t="e">
        <f t="shared" si="58"/>
        <v>#REF!</v>
      </c>
      <c r="G32" s="66" t="e">
        <f t="shared" si="58"/>
        <v>#REF!</v>
      </c>
      <c r="H32" s="66" t="e">
        <f t="shared" si="58"/>
        <v>#REF!</v>
      </c>
      <c r="I32" s="66" t="e">
        <f t="shared" si="58"/>
        <v>#REF!</v>
      </c>
      <c r="J32" s="66" t="e">
        <f t="shared" si="58"/>
        <v>#REF!</v>
      </c>
      <c r="K32" s="66" t="e">
        <f t="shared" si="58"/>
        <v>#REF!</v>
      </c>
      <c r="L32" s="66">
        <f t="shared" si="58"/>
        <v>12163.5</v>
      </c>
      <c r="M32" s="66" t="e">
        <f t="shared" si="58"/>
        <v>#REF!</v>
      </c>
      <c r="N32" s="66" t="e">
        <f t="shared" si="58"/>
        <v>#REF!</v>
      </c>
      <c r="O32" s="66" t="e">
        <f t="shared" si="58"/>
        <v>#REF!</v>
      </c>
      <c r="P32" s="66" t="e">
        <f t="shared" si="58"/>
        <v>#REF!</v>
      </c>
      <c r="Q32" s="66" t="e">
        <f t="shared" si="58"/>
        <v>#REF!</v>
      </c>
      <c r="R32" s="66" t="e">
        <f t="shared" ref="R32" si="59">+R23/12</f>
        <v>#REF!</v>
      </c>
      <c r="S32" s="66" t="e">
        <f t="shared" si="58"/>
        <v>#REF!</v>
      </c>
      <c r="T32" s="66" t="e">
        <f t="shared" si="58"/>
        <v>#REF!</v>
      </c>
      <c r="U32" s="66" t="e">
        <f t="shared" si="58"/>
        <v>#REF!</v>
      </c>
      <c r="V32" s="83"/>
      <c r="W32" s="141"/>
      <c r="X32" s="141"/>
      <c r="Y32" s="141"/>
      <c r="Z32" s="141"/>
      <c r="AA32" s="141"/>
      <c r="AB32" s="141"/>
      <c r="AC32" s="90"/>
      <c r="AD32" s="141"/>
      <c r="AE32" s="141"/>
      <c r="AF32" s="137"/>
      <c r="AG32" s="137"/>
      <c r="AH32" s="149"/>
      <c r="AI32" s="151"/>
      <c r="AJ32" s="151"/>
      <c r="AK32" s="151"/>
      <c r="AL32" s="164">
        <v>16</v>
      </c>
      <c r="AM32" s="165" t="e">
        <f>+$P$23*(100+AL32)/100</f>
        <v>#REF!</v>
      </c>
      <c r="AN32" s="170" t="e">
        <f t="shared" ref="AN32:AN37" si="60">+AN31</f>
        <v>#REF!</v>
      </c>
      <c r="AO32" s="163" t="e">
        <f t="shared" ref="AO32:AO37" si="61">+AN32/11</f>
        <v>#REF!</v>
      </c>
      <c r="AP32" s="159"/>
      <c r="AQ32" s="170" t="e">
        <f>+AM32-AN32</f>
        <v>#REF!</v>
      </c>
      <c r="AR32" s="159" t="e">
        <f t="shared" ref="AR32:AR37" si="62">+AQ32/2</f>
        <v>#REF!</v>
      </c>
      <c r="AS32" s="336" t="e">
        <f t="shared" ref="AS32:AS37" si="63">((AQ32/$P$27)-1)*100</f>
        <v>#REF!</v>
      </c>
      <c r="AT32" s="146"/>
      <c r="BG32" s="137"/>
    </row>
    <row r="33" spans="1:59" ht="18" hidden="1" customHeight="1" x14ac:dyDescent="0.45">
      <c r="A33" s="58" t="s">
        <v>43</v>
      </c>
      <c r="B33" s="66">
        <f t="shared" ref="B33:N33" si="64">+B24/11</f>
        <v>4844.8836363636365</v>
      </c>
      <c r="C33" s="66">
        <f t="shared" si="64"/>
        <v>4528.5427272727266</v>
      </c>
      <c r="D33" s="66">
        <f t="shared" si="64"/>
        <v>4829.1545454545449</v>
      </c>
      <c r="E33" s="66">
        <f t="shared" si="64"/>
        <v>5791.57</v>
      </c>
      <c r="F33" s="66" t="e">
        <f t="shared" si="64"/>
        <v>#REF!</v>
      </c>
      <c r="G33" s="66" t="e">
        <f t="shared" si="64"/>
        <v>#REF!</v>
      </c>
      <c r="H33" s="66" t="e">
        <f t="shared" si="64"/>
        <v>#REF!</v>
      </c>
      <c r="I33" s="66" t="e">
        <f t="shared" si="64"/>
        <v>#REF!</v>
      </c>
      <c r="J33" s="66" t="e">
        <f t="shared" si="64"/>
        <v>#REF!</v>
      </c>
      <c r="K33" s="66" t="e">
        <f>+K24/12</f>
        <v>#REF!</v>
      </c>
      <c r="L33" s="66" t="e">
        <f t="shared" si="64"/>
        <v>#REF!</v>
      </c>
      <c r="M33" s="66" t="e">
        <f t="shared" si="64"/>
        <v>#REF!</v>
      </c>
      <c r="N33" s="66" t="e">
        <f t="shared" si="64"/>
        <v>#REF!</v>
      </c>
      <c r="O33" s="66" t="e">
        <f>+O24/11</f>
        <v>#REF!</v>
      </c>
      <c r="P33" s="83"/>
      <c r="Q33" s="83"/>
      <c r="R33" s="83"/>
      <c r="S33" s="83"/>
      <c r="T33" s="83"/>
      <c r="U33" s="83"/>
      <c r="V33" s="83"/>
      <c r="W33" s="141"/>
      <c r="X33" s="141"/>
      <c r="Y33" s="141"/>
      <c r="Z33" s="141"/>
      <c r="AA33" s="141"/>
      <c r="AB33" s="141"/>
      <c r="AC33" s="90"/>
      <c r="AD33" s="141"/>
      <c r="AE33" s="141"/>
      <c r="AF33" s="137"/>
      <c r="AG33" s="137"/>
      <c r="AH33" s="149"/>
      <c r="AI33" s="151"/>
      <c r="AJ33" s="151"/>
      <c r="AK33" s="151"/>
      <c r="AL33" s="164"/>
      <c r="AM33" s="165" t="e">
        <f>+$P$23*(100+#REF!)/100</f>
        <v>#REF!</v>
      </c>
      <c r="AN33" s="170" t="e">
        <f t="shared" si="60"/>
        <v>#REF!</v>
      </c>
      <c r="AO33" s="163" t="e">
        <f t="shared" si="61"/>
        <v>#REF!</v>
      </c>
      <c r="AP33" s="159"/>
      <c r="AQ33" s="170" t="e">
        <f t="shared" ref="AQ33:AQ34" si="65">+AL33-AM33</f>
        <v>#REF!</v>
      </c>
      <c r="AR33" s="159" t="e">
        <f t="shared" si="62"/>
        <v>#REF!</v>
      </c>
      <c r="AS33" s="171" t="e">
        <f t="shared" si="63"/>
        <v>#REF!</v>
      </c>
      <c r="AT33" s="146"/>
      <c r="BG33" s="137"/>
    </row>
    <row r="34" spans="1:59" ht="18" hidden="1" customHeight="1" x14ac:dyDescent="0.45">
      <c r="A34" s="58" t="s">
        <v>15</v>
      </c>
      <c r="B34" s="66">
        <f t="shared" ref="B34:N34" si="66">+B25</f>
        <v>5040.43</v>
      </c>
      <c r="C34" s="66">
        <f t="shared" si="66"/>
        <v>4676.1000000000058</v>
      </c>
      <c r="D34" s="66">
        <f t="shared" si="66"/>
        <v>5342.75</v>
      </c>
      <c r="E34" s="66">
        <f t="shared" si="66"/>
        <v>5916.9699999999939</v>
      </c>
      <c r="F34" s="66" t="e">
        <f t="shared" si="66"/>
        <v>#REF!</v>
      </c>
      <c r="G34" s="66" t="e">
        <f t="shared" si="66"/>
        <v>#REF!</v>
      </c>
      <c r="H34" s="66" t="e">
        <f t="shared" si="66"/>
        <v>#REF!</v>
      </c>
      <c r="I34" s="66" t="e">
        <f t="shared" si="66"/>
        <v>#REF!</v>
      </c>
      <c r="J34" s="66" t="e">
        <f t="shared" si="66"/>
        <v>#REF!</v>
      </c>
      <c r="K34" s="66" t="e">
        <f>+K25/12</f>
        <v>#REF!</v>
      </c>
      <c r="L34" s="66" t="e">
        <f t="shared" si="66"/>
        <v>#REF!</v>
      </c>
      <c r="M34" s="66" t="e">
        <f t="shared" si="66"/>
        <v>#REF!</v>
      </c>
      <c r="N34" s="66" t="e">
        <f t="shared" si="66"/>
        <v>#REF!</v>
      </c>
      <c r="O34" s="66" t="e">
        <f>+O25</f>
        <v>#REF!</v>
      </c>
      <c r="P34" s="83"/>
      <c r="Q34" s="83"/>
      <c r="R34" s="83"/>
      <c r="S34" s="83"/>
      <c r="T34" s="83"/>
      <c r="U34" s="83"/>
      <c r="V34" s="83"/>
      <c r="W34" s="141"/>
      <c r="X34" s="141"/>
      <c r="Y34" s="141"/>
      <c r="Z34" s="141"/>
      <c r="AA34" s="141"/>
      <c r="AB34" s="141"/>
      <c r="AC34" s="90"/>
      <c r="AD34" s="141"/>
      <c r="AE34" s="141"/>
      <c r="AF34" s="137"/>
      <c r="AG34" s="137"/>
      <c r="AH34" s="149"/>
      <c r="AI34" s="151"/>
      <c r="AJ34" s="151"/>
      <c r="AK34" s="151"/>
      <c r="AL34" s="164"/>
      <c r="AM34" s="165" t="e">
        <f>+$P$23*(100+#REF!)/100</f>
        <v>#REF!</v>
      </c>
      <c r="AN34" s="170" t="e">
        <f t="shared" si="60"/>
        <v>#REF!</v>
      </c>
      <c r="AO34" s="163" t="e">
        <f t="shared" si="61"/>
        <v>#REF!</v>
      </c>
      <c r="AP34" s="159"/>
      <c r="AQ34" s="170" t="e">
        <f t="shared" si="65"/>
        <v>#REF!</v>
      </c>
      <c r="AR34" s="159" t="e">
        <f t="shared" si="62"/>
        <v>#REF!</v>
      </c>
      <c r="AS34" s="171" t="e">
        <f t="shared" si="63"/>
        <v>#REF!</v>
      </c>
      <c r="AT34" s="146"/>
      <c r="BG34" s="137"/>
    </row>
    <row r="35" spans="1:59" ht="17.45" customHeight="1" x14ac:dyDescent="0.45">
      <c r="A35" s="58" t="s">
        <v>43</v>
      </c>
      <c r="B35" s="66">
        <f t="shared" ref="B35:L35" si="67">+B26/8</f>
        <v>4740.80375</v>
      </c>
      <c r="C35" s="66">
        <f t="shared" si="67"/>
        <v>4493.7924999999996</v>
      </c>
      <c r="D35" s="66">
        <f t="shared" si="67"/>
        <v>4641.9799999999996</v>
      </c>
      <c r="E35" s="66">
        <f t="shared" si="67"/>
        <v>5636.1612500000001</v>
      </c>
      <c r="F35" s="66" t="e">
        <f t="shared" si="67"/>
        <v>#REF!</v>
      </c>
      <c r="G35" s="66" t="e">
        <f t="shared" si="67"/>
        <v>#REF!</v>
      </c>
      <c r="H35" s="66" t="e">
        <f t="shared" si="67"/>
        <v>#REF!</v>
      </c>
      <c r="I35" s="66" t="e">
        <f t="shared" si="67"/>
        <v>#REF!</v>
      </c>
      <c r="J35" s="66" t="e">
        <f t="shared" si="67"/>
        <v>#REF!</v>
      </c>
      <c r="K35" s="66" t="e">
        <f t="shared" si="67"/>
        <v>#REF!</v>
      </c>
      <c r="L35" s="66" t="e">
        <f t="shared" si="67"/>
        <v>#REF!</v>
      </c>
      <c r="M35" s="66" t="e">
        <f>+M26/11</f>
        <v>#REF!</v>
      </c>
      <c r="N35" s="66" t="e">
        <f t="shared" ref="N35:U35" si="68">+N26/11</f>
        <v>#REF!</v>
      </c>
      <c r="O35" s="66" t="e">
        <f t="shared" si="68"/>
        <v>#REF!</v>
      </c>
      <c r="P35" s="66" t="e">
        <f t="shared" si="68"/>
        <v>#REF!</v>
      </c>
      <c r="Q35" s="66" t="e">
        <f t="shared" si="68"/>
        <v>#REF!</v>
      </c>
      <c r="R35" s="66" t="e">
        <f t="shared" ref="R35" si="69">+R26/11</f>
        <v>#REF!</v>
      </c>
      <c r="S35" s="66" t="e">
        <f t="shared" si="68"/>
        <v>#REF!</v>
      </c>
      <c r="T35" s="66" t="e">
        <f t="shared" si="68"/>
        <v>#REF!</v>
      </c>
      <c r="U35" s="66" t="e">
        <f t="shared" si="68"/>
        <v>#REF!</v>
      </c>
      <c r="V35" s="83"/>
      <c r="W35" s="141"/>
      <c r="X35" s="141"/>
      <c r="Y35" s="141"/>
      <c r="Z35" s="141"/>
      <c r="AA35" s="141"/>
      <c r="AB35" s="141"/>
      <c r="AC35" s="141"/>
      <c r="AD35" s="141"/>
      <c r="AE35" s="141"/>
      <c r="AF35" s="137"/>
      <c r="AG35" s="137"/>
      <c r="AH35" s="157"/>
      <c r="AI35" s="138"/>
      <c r="AJ35" s="138"/>
      <c r="AK35" s="138"/>
      <c r="AL35" s="182">
        <v>17</v>
      </c>
      <c r="AM35" s="163" t="e">
        <f>+$P$23*(100+AL35)/100</f>
        <v>#REF!</v>
      </c>
      <c r="AN35" s="169" t="e">
        <f t="shared" si="60"/>
        <v>#REF!</v>
      </c>
      <c r="AO35" s="163" t="e">
        <f t="shared" si="61"/>
        <v>#REF!</v>
      </c>
      <c r="AP35" s="158"/>
      <c r="AQ35" s="169" t="e">
        <f>+AM35-AN35</f>
        <v>#REF!</v>
      </c>
      <c r="AR35" s="158" t="e">
        <f t="shared" si="62"/>
        <v>#REF!</v>
      </c>
      <c r="AS35" s="171" t="e">
        <f t="shared" si="63"/>
        <v>#REF!</v>
      </c>
      <c r="AT35" s="334"/>
      <c r="BG35" s="137"/>
    </row>
    <row r="36" spans="1:59" ht="17.45" customHeight="1" x14ac:dyDescent="0.45">
      <c r="A36" s="58" t="s">
        <v>15</v>
      </c>
      <c r="B36" s="66">
        <f t="shared" ref="B36:L36" si="70">+B27/4</f>
        <v>5101.93</v>
      </c>
      <c r="C36" s="66">
        <f t="shared" si="70"/>
        <v>4634.9325000000008</v>
      </c>
      <c r="D36" s="66">
        <f t="shared" si="70"/>
        <v>5331.9025000000001</v>
      </c>
      <c r="E36" s="66">
        <f t="shared" si="70"/>
        <v>6133.7374999999975</v>
      </c>
      <c r="F36" s="66" t="e">
        <f t="shared" si="70"/>
        <v>#REF!</v>
      </c>
      <c r="G36" s="66" t="e">
        <f t="shared" si="70"/>
        <v>#REF!</v>
      </c>
      <c r="H36" s="66" t="e">
        <f t="shared" si="70"/>
        <v>#REF!</v>
      </c>
      <c r="I36" s="66" t="e">
        <f t="shared" si="70"/>
        <v>#REF!</v>
      </c>
      <c r="J36" s="66" t="e">
        <f t="shared" si="70"/>
        <v>#REF!</v>
      </c>
      <c r="K36" s="66" t="e">
        <f t="shared" si="70"/>
        <v>#REF!</v>
      </c>
      <c r="L36" s="66" t="e">
        <f t="shared" si="70"/>
        <v>#REF!</v>
      </c>
      <c r="M36" s="66" t="e">
        <f>+M27/1</f>
        <v>#REF!</v>
      </c>
      <c r="N36" s="66" t="e">
        <f t="shared" ref="N36:U36" si="71">+N27/1</f>
        <v>#REF!</v>
      </c>
      <c r="O36" s="66" t="e">
        <f t="shared" si="71"/>
        <v>#REF!</v>
      </c>
      <c r="P36" s="66" t="e">
        <f t="shared" si="71"/>
        <v>#REF!</v>
      </c>
      <c r="Q36" s="66" t="e">
        <f t="shared" si="71"/>
        <v>#REF!</v>
      </c>
      <c r="R36" s="66" t="e">
        <f t="shared" ref="R36" si="72">+R27/1</f>
        <v>#REF!</v>
      </c>
      <c r="S36" s="66" t="e">
        <f t="shared" si="71"/>
        <v>#REF!</v>
      </c>
      <c r="T36" s="66" t="e">
        <f t="shared" si="71"/>
        <v>#REF!</v>
      </c>
      <c r="U36" s="66" t="e">
        <f t="shared" si="71"/>
        <v>#REF!</v>
      </c>
      <c r="V36" s="83"/>
      <c r="AH36" s="174"/>
      <c r="AI36" s="151"/>
      <c r="AJ36" s="151"/>
      <c r="AK36" s="151"/>
      <c r="AL36" s="173">
        <v>18</v>
      </c>
      <c r="AM36" s="165" t="e">
        <f>+$P$23*(100+AL36)/100</f>
        <v>#REF!</v>
      </c>
      <c r="AN36" s="170" t="e">
        <f t="shared" si="60"/>
        <v>#REF!</v>
      </c>
      <c r="AO36" s="163" t="e">
        <f t="shared" si="61"/>
        <v>#REF!</v>
      </c>
      <c r="AP36" s="159"/>
      <c r="AQ36" s="170" t="e">
        <f>+AM36-AN36</f>
        <v>#REF!</v>
      </c>
      <c r="AR36" s="159" t="e">
        <f t="shared" si="62"/>
        <v>#REF!</v>
      </c>
      <c r="AS36" s="336" t="e">
        <f t="shared" si="63"/>
        <v>#REF!</v>
      </c>
      <c r="AT36" s="146"/>
    </row>
    <row r="37" spans="1:59" ht="17.45" customHeight="1" x14ac:dyDescent="0.45">
      <c r="AH37" s="174"/>
      <c r="AI37" s="151"/>
      <c r="AJ37" s="151"/>
      <c r="AK37" s="151"/>
      <c r="AL37" s="175">
        <v>19</v>
      </c>
      <c r="AM37" s="178" t="e">
        <f>+$P$23*(100+AL37)/100</f>
        <v>#REF!</v>
      </c>
      <c r="AN37" s="179" t="e">
        <f t="shared" si="60"/>
        <v>#REF!</v>
      </c>
      <c r="AO37" s="324" t="e">
        <f t="shared" si="61"/>
        <v>#REF!</v>
      </c>
      <c r="AP37" s="180"/>
      <c r="AQ37" s="179" t="e">
        <f>+AM37-AN37</f>
        <v>#REF!</v>
      </c>
      <c r="AR37" s="180" t="e">
        <f t="shared" si="62"/>
        <v>#REF!</v>
      </c>
      <c r="AS37" s="337" t="e">
        <f t="shared" si="63"/>
        <v>#REF!</v>
      </c>
      <c r="AT37" s="146"/>
    </row>
    <row r="38" spans="1:59" x14ac:dyDescent="0.45"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</row>
    <row r="39" spans="1:59" x14ac:dyDescent="0.45"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</row>
    <row r="40" spans="1:59" x14ac:dyDescent="0.45"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</row>
    <row r="41" spans="1:59" x14ac:dyDescent="0.45"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</row>
    <row r="42" spans="1:59" x14ac:dyDescent="0.45"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</row>
    <row r="43" spans="1:59" x14ac:dyDescent="0.45"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</row>
    <row r="44" spans="1:59" x14ac:dyDescent="0.45"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</row>
    <row r="45" spans="1:59" x14ac:dyDescent="0.45"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</row>
    <row r="46" spans="1:59" x14ac:dyDescent="0.45"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</row>
    <row r="47" spans="1:59" x14ac:dyDescent="0.45"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</row>
    <row r="48" spans="1:59" x14ac:dyDescent="0.45"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</row>
    <row r="49" spans="35:46" x14ac:dyDescent="0.45"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</row>
    <row r="50" spans="35:46" x14ac:dyDescent="0.45"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</row>
    <row r="51" spans="35:46" x14ac:dyDescent="0.45"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</row>
    <row r="52" spans="35:46" x14ac:dyDescent="0.45"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</row>
    <row r="53" spans="35:46" x14ac:dyDescent="0.45"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</row>
    <row r="54" spans="35:46" x14ac:dyDescent="0.45"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</row>
    <row r="55" spans="35:46" x14ac:dyDescent="0.45"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</row>
    <row r="56" spans="35:46" x14ac:dyDescent="0.45"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</row>
    <row r="57" spans="35:46" x14ac:dyDescent="0.45"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</row>
    <row r="58" spans="35:46" x14ac:dyDescent="0.45"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</row>
    <row r="59" spans="35:46" x14ac:dyDescent="0.45"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</row>
    <row r="60" spans="35:46" x14ac:dyDescent="0.45"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</row>
    <row r="61" spans="35:46" x14ac:dyDescent="0.45"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</row>
    <row r="62" spans="35:46" x14ac:dyDescent="0.45"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</row>
    <row r="63" spans="35:46" x14ac:dyDescent="0.45"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</row>
    <row r="64" spans="35:46" x14ac:dyDescent="0.45"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</row>
    <row r="65" spans="35:46" x14ac:dyDescent="0.45"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</row>
    <row r="66" spans="35:46" x14ac:dyDescent="0.45"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</row>
    <row r="67" spans="35:46" x14ac:dyDescent="0.45"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</row>
    <row r="68" spans="35:46" x14ac:dyDescent="0.45"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</row>
    <row r="69" spans="35:46" x14ac:dyDescent="0.45"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</row>
    <row r="70" spans="35:46" x14ac:dyDescent="0.45"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</row>
    <row r="71" spans="35:46" x14ac:dyDescent="0.45"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</row>
    <row r="72" spans="35:46" x14ac:dyDescent="0.45"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</row>
    <row r="73" spans="35:46" x14ac:dyDescent="0.45"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</row>
    <row r="74" spans="35:46" x14ac:dyDescent="0.45"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</row>
    <row r="75" spans="35:46" x14ac:dyDescent="0.45"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</row>
    <row r="76" spans="35:46" x14ac:dyDescent="0.45"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</row>
    <row r="77" spans="35:46" x14ac:dyDescent="0.45"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</row>
    <row r="78" spans="35:46" x14ac:dyDescent="0.45"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</row>
    <row r="79" spans="35:46" x14ac:dyDescent="0.45"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</row>
    <row r="80" spans="35:46" x14ac:dyDescent="0.45"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</row>
    <row r="81" spans="35:46" x14ac:dyDescent="0.45"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</row>
    <row r="82" spans="35:46" x14ac:dyDescent="0.45"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</row>
    <row r="83" spans="35:46" x14ac:dyDescent="0.45"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</row>
    <row r="84" spans="35:46" x14ac:dyDescent="0.45"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</row>
    <row r="85" spans="35:46" x14ac:dyDescent="0.45"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</row>
    <row r="86" spans="35:46" x14ac:dyDescent="0.45"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</row>
    <row r="87" spans="35:46" x14ac:dyDescent="0.45"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</row>
    <row r="88" spans="35:46" x14ac:dyDescent="0.45"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</row>
    <row r="89" spans="35:46" x14ac:dyDescent="0.45"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</row>
    <row r="90" spans="35:46" x14ac:dyDescent="0.45"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</row>
    <row r="91" spans="35:46" x14ac:dyDescent="0.45"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</row>
    <row r="92" spans="35:46" x14ac:dyDescent="0.45"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</row>
    <row r="93" spans="35:46" x14ac:dyDescent="0.45"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</row>
    <row r="94" spans="35:46" x14ac:dyDescent="0.45"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</row>
    <row r="95" spans="35:46" x14ac:dyDescent="0.45"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</row>
    <row r="96" spans="35:46" x14ac:dyDescent="0.45"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</row>
    <row r="97" spans="35:46" x14ac:dyDescent="0.45"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</row>
    <row r="98" spans="35:46" x14ac:dyDescent="0.45"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</row>
    <row r="99" spans="35:46" x14ac:dyDescent="0.45"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</row>
    <row r="100" spans="35:46" x14ac:dyDescent="0.45"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</row>
    <row r="101" spans="35:46" x14ac:dyDescent="0.45"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</row>
    <row r="102" spans="35:46" x14ac:dyDescent="0.45"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</row>
    <row r="103" spans="35:46" x14ac:dyDescent="0.45"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</row>
    <row r="104" spans="35:46" x14ac:dyDescent="0.45"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</row>
    <row r="105" spans="35:46" x14ac:dyDescent="0.45"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</row>
    <row r="106" spans="35:46" x14ac:dyDescent="0.45"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</row>
    <row r="107" spans="35:46" x14ac:dyDescent="0.45"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</row>
    <row r="108" spans="35:46" x14ac:dyDescent="0.45"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</row>
    <row r="109" spans="35:46" x14ac:dyDescent="0.45"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</row>
    <row r="110" spans="35:46" x14ac:dyDescent="0.45"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</row>
    <row r="111" spans="35:46" x14ac:dyDescent="0.45"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</row>
    <row r="112" spans="35:46" x14ac:dyDescent="0.45"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</row>
    <row r="113" spans="35:46" x14ac:dyDescent="0.45"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</row>
    <row r="114" spans="35:46" x14ac:dyDescent="0.45"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</row>
    <row r="115" spans="35:46" x14ac:dyDescent="0.45"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</row>
    <row r="116" spans="35:46" x14ac:dyDescent="0.45"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</row>
    <row r="117" spans="35:46" x14ac:dyDescent="0.45"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</row>
    <row r="118" spans="35:46" x14ac:dyDescent="0.45"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</row>
    <row r="119" spans="35:46" x14ac:dyDescent="0.45"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</row>
    <row r="120" spans="35:46" x14ac:dyDescent="0.45"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</row>
    <row r="121" spans="35:46" x14ac:dyDescent="0.45"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</row>
    <row r="122" spans="35:46" x14ac:dyDescent="0.45"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</row>
    <row r="123" spans="35:46" x14ac:dyDescent="0.45"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</row>
    <row r="124" spans="35:46" x14ac:dyDescent="0.45"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</row>
    <row r="125" spans="35:46" x14ac:dyDescent="0.45"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</row>
    <row r="126" spans="35:46" x14ac:dyDescent="0.45"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</row>
    <row r="127" spans="35:46" x14ac:dyDescent="0.45"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</row>
    <row r="128" spans="35:46" x14ac:dyDescent="0.45"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</row>
    <row r="129" spans="35:46" x14ac:dyDescent="0.45"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</row>
    <row r="130" spans="35:46" x14ac:dyDescent="0.45"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</row>
    <row r="131" spans="35:46" x14ac:dyDescent="0.45"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</row>
    <row r="132" spans="35:46" x14ac:dyDescent="0.45"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</row>
    <row r="133" spans="35:46" x14ac:dyDescent="0.45"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</row>
    <row r="134" spans="35:46" x14ac:dyDescent="0.45"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</row>
    <row r="135" spans="35:46" x14ac:dyDescent="0.45"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</row>
    <row r="136" spans="35:46" x14ac:dyDescent="0.45"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</row>
    <row r="137" spans="35:46" x14ac:dyDescent="0.45"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</row>
    <row r="138" spans="35:46" x14ac:dyDescent="0.45"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</row>
    <row r="139" spans="35:46" x14ac:dyDescent="0.45"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</row>
    <row r="140" spans="35:46" x14ac:dyDescent="0.45"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</row>
    <row r="141" spans="35:46" x14ac:dyDescent="0.45"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</row>
    <row r="142" spans="35:46" x14ac:dyDescent="0.45"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</row>
    <row r="143" spans="35:46" x14ac:dyDescent="0.45"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</row>
    <row r="144" spans="35:46" x14ac:dyDescent="0.45"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</row>
    <row r="145" spans="35:46" x14ac:dyDescent="0.45"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</row>
    <row r="146" spans="35:46" x14ac:dyDescent="0.45"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</row>
    <row r="147" spans="35:46" x14ac:dyDescent="0.45"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</row>
    <row r="148" spans="35:46" x14ac:dyDescent="0.45"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</row>
    <row r="149" spans="35:46" x14ac:dyDescent="0.45"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</row>
    <row r="150" spans="35:46" x14ac:dyDescent="0.45"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</row>
    <row r="151" spans="35:46" x14ac:dyDescent="0.45"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</row>
    <row r="152" spans="35:46" x14ac:dyDescent="0.45"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</row>
    <row r="153" spans="35:46" x14ac:dyDescent="0.45"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</row>
    <row r="154" spans="35:46" x14ac:dyDescent="0.45"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</row>
    <row r="155" spans="35:46" x14ac:dyDescent="0.45"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</row>
    <row r="156" spans="35:46" x14ac:dyDescent="0.45"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</row>
    <row r="157" spans="35:46" x14ac:dyDescent="0.45"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</row>
    <row r="158" spans="35:46" x14ac:dyDescent="0.45"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</row>
    <row r="159" spans="35:46" x14ac:dyDescent="0.45"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</row>
    <row r="160" spans="35:46" x14ac:dyDescent="0.45"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</row>
    <row r="161" spans="35:46" x14ac:dyDescent="0.45"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</row>
    <row r="162" spans="35:46" x14ac:dyDescent="0.45"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</row>
    <row r="163" spans="35:46" x14ac:dyDescent="0.45"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</row>
    <row r="164" spans="35:46" x14ac:dyDescent="0.45"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</row>
    <row r="165" spans="35:46" x14ac:dyDescent="0.45"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</row>
    <row r="166" spans="35:46" x14ac:dyDescent="0.45"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</row>
    <row r="167" spans="35:46" x14ac:dyDescent="0.45"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</row>
    <row r="168" spans="35:46" x14ac:dyDescent="0.45"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</row>
    <row r="169" spans="35:46" x14ac:dyDescent="0.45"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</row>
    <row r="170" spans="35:46" x14ac:dyDescent="0.45"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</row>
    <row r="171" spans="35:46" x14ac:dyDescent="0.45"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</row>
    <row r="172" spans="35:46" x14ac:dyDescent="0.45"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</row>
    <row r="173" spans="35:46" x14ac:dyDescent="0.45"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</row>
    <row r="174" spans="35:46" x14ac:dyDescent="0.45"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</row>
    <row r="175" spans="35:46" x14ac:dyDescent="0.45"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</row>
    <row r="176" spans="35:46" x14ac:dyDescent="0.45"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</row>
    <row r="177" spans="35:46" x14ac:dyDescent="0.45"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</row>
    <row r="178" spans="35:46" x14ac:dyDescent="0.45"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</row>
    <row r="179" spans="35:46" x14ac:dyDescent="0.45"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</row>
    <row r="180" spans="35:46" x14ac:dyDescent="0.45"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</row>
    <row r="181" spans="35:46" x14ac:dyDescent="0.45"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</row>
    <row r="182" spans="35:46" x14ac:dyDescent="0.45"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</row>
    <row r="183" spans="35:46" x14ac:dyDescent="0.45"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</row>
    <row r="184" spans="35:46" x14ac:dyDescent="0.45"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</row>
    <row r="185" spans="35:46" x14ac:dyDescent="0.45"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</row>
    <row r="186" spans="35:46" x14ac:dyDescent="0.45"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</row>
    <row r="187" spans="35:46" x14ac:dyDescent="0.45"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</row>
    <row r="188" spans="35:46" x14ac:dyDescent="0.45"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</row>
    <row r="189" spans="35:46" x14ac:dyDescent="0.45"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</row>
    <row r="190" spans="35:46" x14ac:dyDescent="0.45"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</row>
    <row r="191" spans="35:46" x14ac:dyDescent="0.45"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</row>
    <row r="192" spans="35:46" x14ac:dyDescent="0.45"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</row>
    <row r="193" spans="35:46" x14ac:dyDescent="0.45"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</row>
    <row r="194" spans="35:46" x14ac:dyDescent="0.45"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</row>
    <row r="195" spans="35:46" x14ac:dyDescent="0.45"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</row>
    <row r="196" spans="35:46" x14ac:dyDescent="0.45"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</row>
    <row r="197" spans="35:46" x14ac:dyDescent="0.45"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</row>
    <row r="198" spans="35:46" x14ac:dyDescent="0.45"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</row>
    <row r="199" spans="35:46" x14ac:dyDescent="0.45"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</row>
    <row r="200" spans="35:46" x14ac:dyDescent="0.45"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</row>
    <row r="201" spans="35:46" x14ac:dyDescent="0.45"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</row>
    <row r="202" spans="35:46" x14ac:dyDescent="0.45"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</row>
    <row r="203" spans="35:46" x14ac:dyDescent="0.45"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</row>
    <row r="204" spans="35:46" x14ac:dyDescent="0.45"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</row>
    <row r="205" spans="35:46" x14ac:dyDescent="0.45"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</row>
    <row r="206" spans="35:46" x14ac:dyDescent="0.45"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</row>
    <row r="207" spans="35:46" x14ac:dyDescent="0.45"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</row>
    <row r="208" spans="35:46" x14ac:dyDescent="0.45"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</row>
    <row r="209" spans="35:46" x14ac:dyDescent="0.45"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</row>
    <row r="210" spans="35:46" x14ac:dyDescent="0.45"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</row>
    <row r="211" spans="35:46" x14ac:dyDescent="0.45"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</row>
    <row r="212" spans="35:46" x14ac:dyDescent="0.45"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</row>
    <row r="213" spans="35:46" x14ac:dyDescent="0.45"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</row>
    <row r="214" spans="35:46" x14ac:dyDescent="0.45"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</row>
    <row r="215" spans="35:46" x14ac:dyDescent="0.45"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</row>
    <row r="216" spans="35:46" x14ac:dyDescent="0.45"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</row>
    <row r="217" spans="35:46" x14ac:dyDescent="0.45"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</row>
    <row r="218" spans="35:46" x14ac:dyDescent="0.45"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</row>
    <row r="219" spans="35:46" x14ac:dyDescent="0.45"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</row>
    <row r="220" spans="35:46" x14ac:dyDescent="0.45"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</row>
    <row r="221" spans="35:46" x14ac:dyDescent="0.45"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</row>
    <row r="222" spans="35:46" x14ac:dyDescent="0.45"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</row>
    <row r="223" spans="35:46" x14ac:dyDescent="0.45"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</row>
    <row r="224" spans="35:46" x14ac:dyDescent="0.45"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</row>
    <row r="225" spans="35:46" x14ac:dyDescent="0.45"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</row>
    <row r="226" spans="35:46" x14ac:dyDescent="0.45"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</row>
    <row r="227" spans="35:46" x14ac:dyDescent="0.45"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</row>
    <row r="228" spans="35:46" x14ac:dyDescent="0.45"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</row>
    <row r="229" spans="35:46" x14ac:dyDescent="0.45"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</row>
    <row r="230" spans="35:46" x14ac:dyDescent="0.45"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</row>
    <row r="231" spans="35:46" x14ac:dyDescent="0.45"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</row>
    <row r="232" spans="35:46" x14ac:dyDescent="0.45"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</row>
    <row r="233" spans="35:46" x14ac:dyDescent="0.45"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</row>
    <row r="234" spans="35:46" x14ac:dyDescent="0.45"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</row>
    <row r="235" spans="35:46" x14ac:dyDescent="0.45"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</row>
    <row r="236" spans="35:46" x14ac:dyDescent="0.45"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</row>
    <row r="237" spans="35:46" x14ac:dyDescent="0.45"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</row>
    <row r="238" spans="35:46" x14ac:dyDescent="0.45"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</row>
    <row r="239" spans="35:46" x14ac:dyDescent="0.45"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</row>
    <row r="240" spans="35:46" x14ac:dyDescent="0.45"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</row>
    <row r="241" spans="35:46" x14ac:dyDescent="0.45"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</row>
    <row r="242" spans="35:46" x14ac:dyDescent="0.45"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</row>
    <row r="243" spans="35:46" x14ac:dyDescent="0.45"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</row>
    <row r="244" spans="35:46" x14ac:dyDescent="0.45"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</row>
    <row r="245" spans="35:46" x14ac:dyDescent="0.45"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</row>
    <row r="246" spans="35:46" x14ac:dyDescent="0.45"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</row>
    <row r="247" spans="35:46" x14ac:dyDescent="0.45">
      <c r="AI247" s="67"/>
      <c r="AJ247" s="67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</row>
    <row r="248" spans="35:46" x14ac:dyDescent="0.45"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</row>
    <row r="249" spans="35:46" x14ac:dyDescent="0.45"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</row>
    <row r="250" spans="35:46" x14ac:dyDescent="0.45"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</row>
    <row r="251" spans="35:46" x14ac:dyDescent="0.45"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</row>
    <row r="252" spans="35:46" x14ac:dyDescent="0.45"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</row>
    <row r="253" spans="35:46" x14ac:dyDescent="0.45"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</row>
    <row r="254" spans="35:46" x14ac:dyDescent="0.45"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</row>
    <row r="255" spans="35:46" x14ac:dyDescent="0.45"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</row>
    <row r="256" spans="35:46" x14ac:dyDescent="0.45"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</row>
    <row r="257" spans="35:46" x14ac:dyDescent="0.45"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</row>
    <row r="258" spans="35:46" x14ac:dyDescent="0.45"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</row>
    <row r="259" spans="35:46" x14ac:dyDescent="0.45"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</row>
    <row r="260" spans="35:46" x14ac:dyDescent="0.45"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</row>
    <row r="261" spans="35:46" x14ac:dyDescent="0.45"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</row>
    <row r="262" spans="35:46" x14ac:dyDescent="0.45">
      <c r="AI262" s="67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</row>
    <row r="263" spans="35:46" x14ac:dyDescent="0.45"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</row>
    <row r="264" spans="35:46" x14ac:dyDescent="0.45"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</row>
    <row r="265" spans="35:46" x14ac:dyDescent="0.45"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</row>
    <row r="266" spans="35:46" x14ac:dyDescent="0.45"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</row>
    <row r="267" spans="35:46" x14ac:dyDescent="0.45"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</row>
    <row r="268" spans="35:46" x14ac:dyDescent="0.45">
      <c r="AI268" s="67"/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</row>
    <row r="269" spans="35:46" x14ac:dyDescent="0.45">
      <c r="AI269" s="67"/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</row>
    <row r="270" spans="35:46" x14ac:dyDescent="0.45"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</row>
    <row r="271" spans="35:46" x14ac:dyDescent="0.45"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</row>
    <row r="272" spans="35:46" x14ac:dyDescent="0.45">
      <c r="AI272" s="67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</row>
    <row r="273" spans="35:46" x14ac:dyDescent="0.45"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</row>
    <row r="274" spans="35:46" x14ac:dyDescent="0.45"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</row>
    <row r="275" spans="35:46" x14ac:dyDescent="0.45"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</row>
    <row r="276" spans="35:46" x14ac:dyDescent="0.45"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</row>
    <row r="277" spans="35:46" x14ac:dyDescent="0.45"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</row>
    <row r="278" spans="35:46" x14ac:dyDescent="0.45"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</row>
    <row r="279" spans="35:46" x14ac:dyDescent="0.45">
      <c r="AI279" s="67"/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</row>
    <row r="280" spans="35:46" x14ac:dyDescent="0.45"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</row>
    <row r="281" spans="35:46" x14ac:dyDescent="0.45"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</row>
    <row r="282" spans="35:46" x14ac:dyDescent="0.45"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</row>
    <row r="283" spans="35:46" x14ac:dyDescent="0.45"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</row>
    <row r="284" spans="35:46" x14ac:dyDescent="0.45">
      <c r="AI284" s="67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</row>
    <row r="285" spans="35:46" x14ac:dyDescent="0.45">
      <c r="AI285" s="67"/>
      <c r="AJ285" s="67"/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</row>
    <row r="286" spans="35:46" x14ac:dyDescent="0.45"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</row>
    <row r="287" spans="35:46" x14ac:dyDescent="0.45"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</row>
    <row r="288" spans="35:46" x14ac:dyDescent="0.45">
      <c r="AI288" s="67"/>
      <c r="AJ288" s="67"/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</row>
    <row r="289" spans="35:46" x14ac:dyDescent="0.45">
      <c r="AI289" s="67"/>
      <c r="AJ289" s="67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</row>
    <row r="290" spans="35:46" x14ac:dyDescent="0.45">
      <c r="AI290" s="67"/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</row>
    <row r="291" spans="35:46" x14ac:dyDescent="0.45"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</row>
    <row r="292" spans="35:46" x14ac:dyDescent="0.45"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</row>
    <row r="293" spans="35:46" x14ac:dyDescent="0.45"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</row>
    <row r="294" spans="35:46" x14ac:dyDescent="0.45">
      <c r="AI294" s="67"/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</row>
    <row r="295" spans="35:46" x14ac:dyDescent="0.45">
      <c r="AI295" s="67"/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</row>
    <row r="296" spans="35:46" x14ac:dyDescent="0.45"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</row>
    <row r="297" spans="35:46" x14ac:dyDescent="0.45"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</row>
    <row r="298" spans="35:46" x14ac:dyDescent="0.45"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</row>
    <row r="299" spans="35:46" x14ac:dyDescent="0.45"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</row>
    <row r="300" spans="35:46" x14ac:dyDescent="0.45">
      <c r="AI300" s="67"/>
      <c r="AJ300" s="67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</row>
    <row r="301" spans="35:46" x14ac:dyDescent="0.45">
      <c r="AI301" s="67"/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</row>
    <row r="302" spans="35:46" x14ac:dyDescent="0.45">
      <c r="AI302" s="67"/>
      <c r="AJ302" s="67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</row>
    <row r="303" spans="35:46" x14ac:dyDescent="0.45">
      <c r="AI303" s="67"/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</row>
    <row r="304" spans="35:46" x14ac:dyDescent="0.45"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</row>
    <row r="305" spans="35:46" x14ac:dyDescent="0.45"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</row>
    <row r="306" spans="35:46" x14ac:dyDescent="0.45">
      <c r="AI306" s="67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</row>
    <row r="307" spans="35:46" x14ac:dyDescent="0.45"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</row>
    <row r="308" spans="35:46" x14ac:dyDescent="0.45">
      <c r="AI308" s="67"/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</row>
    <row r="309" spans="35:46" x14ac:dyDescent="0.45">
      <c r="AI309" s="67"/>
      <c r="AJ309" s="67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</row>
    <row r="310" spans="35:46" x14ac:dyDescent="0.45">
      <c r="AI310" s="67"/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</row>
    <row r="311" spans="35:46" x14ac:dyDescent="0.45">
      <c r="AI311" s="67"/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</row>
    <row r="312" spans="35:46" x14ac:dyDescent="0.45">
      <c r="AI312" s="67"/>
      <c r="AJ312" s="67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</row>
    <row r="313" spans="35:46" x14ac:dyDescent="0.45">
      <c r="AI313" s="67"/>
      <c r="AJ313" s="67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</row>
    <row r="314" spans="35:46" x14ac:dyDescent="0.45">
      <c r="AI314" s="67"/>
      <c r="AJ314" s="67"/>
      <c r="AK314" s="67"/>
      <c r="AL314" s="67"/>
      <c r="AM314" s="67"/>
      <c r="AN314" s="67"/>
      <c r="AO314" s="67"/>
      <c r="AP314" s="67"/>
      <c r="AQ314" s="67"/>
      <c r="AR314" s="67"/>
      <c r="AS314" s="67"/>
      <c r="AT314" s="67"/>
    </row>
    <row r="315" spans="35:46" x14ac:dyDescent="0.45"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</row>
    <row r="316" spans="35:46" x14ac:dyDescent="0.45">
      <c r="AI316" s="67"/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</row>
    <row r="317" spans="35:46" x14ac:dyDescent="0.45">
      <c r="AI317" s="67"/>
      <c r="AJ317" s="67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</row>
    <row r="318" spans="35:46" x14ac:dyDescent="0.45">
      <c r="AI318" s="67"/>
      <c r="AJ318" s="67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</row>
    <row r="319" spans="35:46" x14ac:dyDescent="0.45">
      <c r="AI319" s="67"/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</row>
    <row r="320" spans="35:46" x14ac:dyDescent="0.45">
      <c r="AI320" s="67"/>
      <c r="AJ320" s="67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</row>
    <row r="321" spans="35:46" x14ac:dyDescent="0.45">
      <c r="AI321" s="67"/>
      <c r="AJ321" s="67"/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</row>
    <row r="322" spans="35:46" x14ac:dyDescent="0.45">
      <c r="AI322" s="67"/>
      <c r="AJ322" s="67"/>
      <c r="AK322" s="67"/>
      <c r="AL322" s="67"/>
      <c r="AM322" s="67"/>
      <c r="AN322" s="67"/>
      <c r="AO322" s="67"/>
      <c r="AP322" s="67"/>
      <c r="AQ322" s="67"/>
      <c r="AR322" s="67"/>
      <c r="AS322" s="67"/>
      <c r="AT322" s="67"/>
    </row>
    <row r="323" spans="35:46" x14ac:dyDescent="0.45">
      <c r="AI323" s="67"/>
      <c r="AJ323" s="67"/>
      <c r="AK323" s="67"/>
      <c r="AL323" s="67"/>
      <c r="AM323" s="67"/>
      <c r="AN323" s="67"/>
      <c r="AO323" s="67"/>
      <c r="AP323" s="67"/>
      <c r="AQ323" s="67"/>
      <c r="AR323" s="67"/>
      <c r="AS323" s="67"/>
      <c r="AT323" s="67"/>
    </row>
    <row r="324" spans="35:46" x14ac:dyDescent="0.45">
      <c r="AI324" s="67"/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</row>
    <row r="325" spans="35:46" x14ac:dyDescent="0.45">
      <c r="AI325" s="67"/>
      <c r="AJ325" s="67"/>
      <c r="AK325" s="67"/>
      <c r="AL325" s="67"/>
      <c r="AM325" s="67"/>
      <c r="AN325" s="67"/>
      <c r="AO325" s="67"/>
      <c r="AP325" s="67"/>
      <c r="AQ325" s="67"/>
      <c r="AR325" s="67"/>
      <c r="AS325" s="67"/>
      <c r="AT325" s="67"/>
    </row>
    <row r="326" spans="35:46" x14ac:dyDescent="0.45">
      <c r="AI326" s="67"/>
      <c r="AJ326" s="67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</row>
    <row r="327" spans="35:46" x14ac:dyDescent="0.45">
      <c r="AI327" s="67"/>
      <c r="AJ327" s="67"/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</row>
    <row r="328" spans="35:46" x14ac:dyDescent="0.45">
      <c r="AI328" s="67"/>
      <c r="AJ328" s="67"/>
      <c r="AK328" s="67"/>
      <c r="AL328" s="67"/>
      <c r="AM328" s="67"/>
      <c r="AN328" s="67"/>
      <c r="AO328" s="67"/>
      <c r="AP328" s="67"/>
      <c r="AQ328" s="67"/>
      <c r="AR328" s="67"/>
      <c r="AS328" s="67"/>
      <c r="AT328" s="67"/>
    </row>
    <row r="329" spans="35:46" x14ac:dyDescent="0.45">
      <c r="AI329" s="67"/>
      <c r="AJ329" s="67"/>
      <c r="AK329" s="67"/>
      <c r="AL329" s="67"/>
      <c r="AM329" s="67"/>
      <c r="AN329" s="67"/>
      <c r="AO329" s="67"/>
      <c r="AP329" s="67"/>
      <c r="AQ329" s="67"/>
      <c r="AR329" s="67"/>
      <c r="AS329" s="67"/>
      <c r="AT329" s="67"/>
    </row>
    <row r="330" spans="35:46" x14ac:dyDescent="0.45">
      <c r="AI330" s="67"/>
      <c r="AJ330" s="67"/>
      <c r="AK330" s="67"/>
      <c r="AL330" s="67"/>
      <c r="AM330" s="67"/>
      <c r="AN330" s="67"/>
      <c r="AO330" s="67"/>
      <c r="AP330" s="67"/>
      <c r="AQ330" s="67"/>
      <c r="AR330" s="67"/>
      <c r="AS330" s="67"/>
      <c r="AT330" s="67"/>
    </row>
    <row r="331" spans="35:46" x14ac:dyDescent="0.45">
      <c r="AI331" s="67"/>
      <c r="AJ331" s="67"/>
      <c r="AK331" s="67"/>
      <c r="AL331" s="67"/>
      <c r="AM331" s="67"/>
      <c r="AN331" s="67"/>
      <c r="AO331" s="67"/>
      <c r="AP331" s="67"/>
      <c r="AQ331" s="67"/>
      <c r="AR331" s="67"/>
      <c r="AS331" s="67"/>
      <c r="AT331" s="67"/>
    </row>
    <row r="332" spans="35:46" x14ac:dyDescent="0.45">
      <c r="AI332" s="67"/>
      <c r="AJ332" s="67"/>
      <c r="AK332" s="67"/>
      <c r="AL332" s="67"/>
      <c r="AM332" s="67"/>
      <c r="AN332" s="67"/>
      <c r="AO332" s="67"/>
      <c r="AP332" s="67"/>
      <c r="AQ332" s="67"/>
      <c r="AR332" s="67"/>
      <c r="AS332" s="67"/>
      <c r="AT332" s="67"/>
    </row>
    <row r="333" spans="35:46" x14ac:dyDescent="0.45">
      <c r="AI333" s="67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</row>
    <row r="334" spans="35:46" x14ac:dyDescent="0.45">
      <c r="AI334" s="67"/>
      <c r="AJ334" s="67"/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</row>
    <row r="335" spans="35:46" x14ac:dyDescent="0.45">
      <c r="AI335" s="67"/>
      <c r="AJ335" s="67"/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</row>
    <row r="336" spans="35:46" x14ac:dyDescent="0.45">
      <c r="AI336" s="67"/>
      <c r="AJ336" s="67"/>
      <c r="AK336" s="67"/>
      <c r="AL336" s="67"/>
      <c r="AM336" s="67"/>
      <c r="AN336" s="67"/>
      <c r="AO336" s="67"/>
      <c r="AP336" s="67"/>
      <c r="AQ336" s="67"/>
      <c r="AR336" s="67"/>
      <c r="AS336" s="67"/>
      <c r="AT336" s="67"/>
    </row>
    <row r="337" spans="35:46" x14ac:dyDescent="0.45">
      <c r="AI337" s="67"/>
      <c r="AJ337" s="67"/>
      <c r="AK337" s="67"/>
      <c r="AL337" s="67"/>
      <c r="AM337" s="67"/>
      <c r="AN337" s="67"/>
      <c r="AO337" s="67"/>
      <c r="AP337" s="67"/>
      <c r="AQ337" s="67"/>
      <c r="AR337" s="67"/>
      <c r="AS337" s="67"/>
      <c r="AT337" s="67"/>
    </row>
    <row r="338" spans="35:46" x14ac:dyDescent="0.45">
      <c r="AI338" s="67"/>
      <c r="AJ338" s="67"/>
      <c r="AK338" s="67"/>
      <c r="AL338" s="67"/>
      <c r="AM338" s="67"/>
      <c r="AN338" s="67"/>
      <c r="AO338" s="67"/>
      <c r="AP338" s="67"/>
      <c r="AQ338" s="67"/>
      <c r="AR338" s="67"/>
      <c r="AS338" s="67"/>
      <c r="AT338" s="67"/>
    </row>
    <row r="339" spans="35:46" x14ac:dyDescent="0.45">
      <c r="AI339" s="67"/>
      <c r="AJ339" s="67"/>
      <c r="AK339" s="67"/>
      <c r="AL339" s="67"/>
      <c r="AM339" s="67"/>
      <c r="AN339" s="67"/>
      <c r="AO339" s="67"/>
      <c r="AP339" s="67"/>
      <c r="AQ339" s="67"/>
      <c r="AR339" s="67"/>
      <c r="AS339" s="67"/>
      <c r="AT339" s="67"/>
    </row>
    <row r="340" spans="35:46" x14ac:dyDescent="0.45">
      <c r="AI340" s="67"/>
      <c r="AJ340" s="67"/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</row>
    <row r="341" spans="35:46" x14ac:dyDescent="0.45">
      <c r="AI341" s="67"/>
      <c r="AJ341" s="67"/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</row>
    <row r="342" spans="35:46" x14ac:dyDescent="0.45">
      <c r="AI342" s="67"/>
      <c r="AJ342" s="67"/>
      <c r="AK342" s="67"/>
      <c r="AL342" s="67"/>
      <c r="AM342" s="67"/>
      <c r="AN342" s="67"/>
      <c r="AO342" s="67"/>
      <c r="AP342" s="67"/>
      <c r="AQ342" s="67"/>
      <c r="AR342" s="67"/>
      <c r="AS342" s="67"/>
      <c r="AT342" s="67"/>
    </row>
    <row r="343" spans="35:46" x14ac:dyDescent="0.45">
      <c r="AI343" s="67"/>
      <c r="AJ343" s="67"/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</row>
    <row r="344" spans="35:46" x14ac:dyDescent="0.45">
      <c r="AI344" s="67"/>
      <c r="AJ344" s="67"/>
      <c r="AK344" s="67"/>
      <c r="AL344" s="67"/>
      <c r="AM344" s="67"/>
      <c r="AN344" s="67"/>
      <c r="AO344" s="67"/>
      <c r="AP344" s="67"/>
      <c r="AQ344" s="67"/>
      <c r="AR344" s="67"/>
      <c r="AS344" s="67"/>
      <c r="AT344" s="67"/>
    </row>
    <row r="345" spans="35:46" x14ac:dyDescent="0.45">
      <c r="AI345" s="67"/>
      <c r="AJ345" s="67"/>
      <c r="AK345" s="67"/>
      <c r="AL345" s="67"/>
      <c r="AM345" s="67"/>
      <c r="AN345" s="67"/>
      <c r="AO345" s="67"/>
      <c r="AP345" s="67"/>
      <c r="AQ345" s="67"/>
      <c r="AR345" s="67"/>
      <c r="AS345" s="67"/>
      <c r="AT345" s="67"/>
    </row>
    <row r="346" spans="35:46" x14ac:dyDescent="0.45">
      <c r="AI346" s="67"/>
      <c r="AJ346" s="67"/>
      <c r="AK346" s="67"/>
      <c r="AL346" s="67"/>
      <c r="AM346" s="67"/>
      <c r="AN346" s="67"/>
      <c r="AO346" s="67"/>
      <c r="AP346" s="67"/>
      <c r="AQ346" s="67"/>
      <c r="AR346" s="67"/>
      <c r="AS346" s="67"/>
      <c r="AT346" s="67"/>
    </row>
    <row r="347" spans="35:46" x14ac:dyDescent="0.45">
      <c r="AI347" s="67"/>
      <c r="AJ347" s="67"/>
      <c r="AK347" s="67"/>
      <c r="AL347" s="67"/>
      <c r="AM347" s="67"/>
      <c r="AN347" s="67"/>
      <c r="AO347" s="67"/>
      <c r="AP347" s="67"/>
      <c r="AQ347" s="67"/>
      <c r="AR347" s="67"/>
      <c r="AS347" s="67"/>
      <c r="AT347" s="67"/>
    </row>
    <row r="348" spans="35:46" x14ac:dyDescent="0.45">
      <c r="AI348" s="67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</row>
    <row r="349" spans="35:46" x14ac:dyDescent="0.45">
      <c r="AI349" s="67"/>
      <c r="AJ349" s="67"/>
      <c r="AK349" s="67"/>
      <c r="AL349" s="67"/>
      <c r="AM349" s="67"/>
      <c r="AN349" s="67"/>
      <c r="AO349" s="67"/>
      <c r="AP349" s="67"/>
      <c r="AQ349" s="67"/>
      <c r="AR349" s="67"/>
      <c r="AS349" s="67"/>
      <c r="AT349" s="67"/>
    </row>
    <row r="350" spans="35:46" x14ac:dyDescent="0.45">
      <c r="AI350" s="67"/>
      <c r="AJ350" s="67"/>
      <c r="AK350" s="67"/>
      <c r="AL350" s="67"/>
      <c r="AM350" s="67"/>
      <c r="AN350" s="67"/>
      <c r="AO350" s="67"/>
      <c r="AP350" s="67"/>
      <c r="AQ350" s="67"/>
      <c r="AR350" s="67"/>
      <c r="AS350" s="67"/>
      <c r="AT350" s="67"/>
    </row>
    <row r="351" spans="35:46" x14ac:dyDescent="0.45"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</row>
    <row r="352" spans="35:46" x14ac:dyDescent="0.45">
      <c r="AI352" s="67"/>
      <c r="AJ352" s="67"/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</row>
    <row r="353" spans="35:46" x14ac:dyDescent="0.45">
      <c r="AI353" s="67"/>
      <c r="AJ353" s="67"/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</row>
    <row r="354" spans="35:46" x14ac:dyDescent="0.45">
      <c r="AI354" s="67"/>
      <c r="AJ354" s="67"/>
      <c r="AK354" s="67"/>
      <c r="AL354" s="67"/>
      <c r="AM354" s="67"/>
      <c r="AN354" s="67"/>
      <c r="AO354" s="67"/>
      <c r="AP354" s="67"/>
      <c r="AQ354" s="67"/>
      <c r="AR354" s="67"/>
      <c r="AS354" s="67"/>
      <c r="AT354" s="67"/>
    </row>
    <row r="355" spans="35:46" x14ac:dyDescent="0.45">
      <c r="AI355" s="67"/>
      <c r="AJ355" s="67"/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</row>
    <row r="356" spans="35:46" x14ac:dyDescent="0.45">
      <c r="AI356" s="67"/>
      <c r="AJ356" s="67"/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</row>
    <row r="357" spans="35:46" x14ac:dyDescent="0.45">
      <c r="AI357" s="67"/>
      <c r="AJ357" s="67"/>
      <c r="AK357" s="67"/>
      <c r="AL357" s="67"/>
      <c r="AM357" s="67"/>
      <c r="AN357" s="67"/>
      <c r="AO357" s="67"/>
      <c r="AP357" s="67"/>
      <c r="AQ357" s="67"/>
      <c r="AR357" s="67"/>
      <c r="AS357" s="67"/>
      <c r="AT357" s="67"/>
    </row>
    <row r="358" spans="35:46" x14ac:dyDescent="0.45">
      <c r="AI358" s="67"/>
      <c r="AJ358" s="67"/>
      <c r="AK358" s="67"/>
      <c r="AL358" s="67"/>
      <c r="AM358" s="67"/>
      <c r="AN358" s="67"/>
      <c r="AO358" s="67"/>
      <c r="AP358" s="67"/>
      <c r="AQ358" s="67"/>
      <c r="AR358" s="67"/>
      <c r="AS358" s="67"/>
      <c r="AT358" s="67"/>
    </row>
    <row r="359" spans="35:46" x14ac:dyDescent="0.45">
      <c r="AI359" s="67"/>
      <c r="AJ359" s="67"/>
      <c r="AK359" s="67"/>
      <c r="AL359" s="67"/>
      <c r="AM359" s="67"/>
      <c r="AN359" s="67"/>
      <c r="AO359" s="67"/>
      <c r="AP359" s="67"/>
      <c r="AQ359" s="67"/>
      <c r="AR359" s="67"/>
      <c r="AS359" s="67"/>
      <c r="AT359" s="67"/>
    </row>
    <row r="360" spans="35:46" x14ac:dyDescent="0.45">
      <c r="AI360" s="67"/>
      <c r="AJ360" s="67"/>
      <c r="AK360" s="67"/>
      <c r="AL360" s="67"/>
      <c r="AM360" s="67"/>
      <c r="AN360" s="67"/>
      <c r="AO360" s="67"/>
      <c r="AP360" s="67"/>
      <c r="AQ360" s="67"/>
      <c r="AR360" s="67"/>
      <c r="AS360" s="67"/>
      <c r="AT360" s="67"/>
    </row>
    <row r="361" spans="35:46" x14ac:dyDescent="0.45">
      <c r="AI361" s="67"/>
      <c r="AJ361" s="67"/>
      <c r="AK361" s="67"/>
      <c r="AL361" s="67"/>
      <c r="AM361" s="67"/>
      <c r="AN361" s="67"/>
      <c r="AO361" s="67"/>
      <c r="AP361" s="67"/>
      <c r="AQ361" s="67"/>
      <c r="AR361" s="67"/>
      <c r="AS361" s="67"/>
      <c r="AT361" s="67"/>
    </row>
    <row r="362" spans="35:46" x14ac:dyDescent="0.45">
      <c r="AI362" s="67"/>
      <c r="AJ362" s="67"/>
      <c r="AK362" s="67"/>
      <c r="AL362" s="67"/>
      <c r="AM362" s="67"/>
      <c r="AN362" s="67"/>
      <c r="AO362" s="67"/>
      <c r="AP362" s="67"/>
      <c r="AQ362" s="67"/>
      <c r="AR362" s="67"/>
      <c r="AS362" s="67"/>
      <c r="AT362" s="67"/>
    </row>
    <row r="363" spans="35:46" x14ac:dyDescent="0.45">
      <c r="AI363" s="67"/>
      <c r="AJ363" s="67"/>
      <c r="AK363" s="67"/>
      <c r="AL363" s="67"/>
      <c r="AM363" s="67"/>
      <c r="AN363" s="67"/>
      <c r="AO363" s="67"/>
      <c r="AP363" s="67"/>
      <c r="AQ363" s="67"/>
      <c r="AR363" s="67"/>
      <c r="AS363" s="67"/>
      <c r="AT363" s="67"/>
    </row>
    <row r="364" spans="35:46" x14ac:dyDescent="0.45">
      <c r="AI364" s="67"/>
      <c r="AJ364" s="67"/>
      <c r="AK364" s="67"/>
      <c r="AL364" s="67"/>
      <c r="AM364" s="67"/>
      <c r="AN364" s="67"/>
      <c r="AO364" s="67"/>
      <c r="AP364" s="67"/>
      <c r="AQ364" s="67"/>
      <c r="AR364" s="67"/>
      <c r="AS364" s="67"/>
      <c r="AT364" s="67"/>
    </row>
    <row r="365" spans="35:46" x14ac:dyDescent="0.45">
      <c r="AI365" s="67"/>
      <c r="AJ365" s="67"/>
      <c r="AK365" s="67"/>
      <c r="AL365" s="67"/>
      <c r="AM365" s="67"/>
      <c r="AN365" s="67"/>
      <c r="AO365" s="67"/>
      <c r="AP365" s="67"/>
      <c r="AQ365" s="67"/>
      <c r="AR365" s="67"/>
      <c r="AS365" s="67"/>
      <c r="AT365" s="67"/>
    </row>
    <row r="366" spans="35:46" x14ac:dyDescent="0.45">
      <c r="AI366" s="67"/>
      <c r="AJ366" s="67"/>
      <c r="AK366" s="67"/>
      <c r="AL366" s="67"/>
      <c r="AM366" s="67"/>
      <c r="AN366" s="67"/>
      <c r="AO366" s="67"/>
      <c r="AP366" s="67"/>
      <c r="AQ366" s="67"/>
      <c r="AR366" s="67"/>
      <c r="AS366" s="67"/>
      <c r="AT366" s="67"/>
    </row>
    <row r="367" spans="35:46" x14ac:dyDescent="0.45">
      <c r="AI367" s="67"/>
      <c r="AJ367" s="67"/>
      <c r="AK367" s="67"/>
      <c r="AL367" s="67"/>
      <c r="AM367" s="67"/>
      <c r="AN367" s="67"/>
      <c r="AO367" s="67"/>
      <c r="AP367" s="67"/>
      <c r="AQ367" s="67"/>
      <c r="AR367" s="67"/>
      <c r="AS367" s="67"/>
      <c r="AT367" s="67"/>
    </row>
    <row r="368" spans="35:46" x14ac:dyDescent="0.45">
      <c r="AI368" s="67"/>
      <c r="AJ368" s="67"/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</row>
    <row r="369" spans="35:46" x14ac:dyDescent="0.45">
      <c r="AI369" s="67"/>
      <c r="AJ369" s="67"/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</row>
    <row r="370" spans="35:46" x14ac:dyDescent="0.45">
      <c r="AI370" s="67"/>
      <c r="AJ370" s="67"/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</row>
    <row r="371" spans="35:46" x14ac:dyDescent="0.45">
      <c r="AI371" s="67"/>
      <c r="AJ371" s="67"/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</row>
    <row r="372" spans="35:46" x14ac:dyDescent="0.45">
      <c r="AI372" s="67"/>
      <c r="AJ372" s="67"/>
      <c r="AK372" s="67"/>
      <c r="AL372" s="67"/>
      <c r="AM372" s="67"/>
      <c r="AN372" s="67"/>
      <c r="AO372" s="67"/>
      <c r="AP372" s="67"/>
      <c r="AQ372" s="67"/>
      <c r="AR372" s="67"/>
      <c r="AS372" s="67"/>
      <c r="AT372" s="67"/>
    </row>
    <row r="373" spans="35:46" x14ac:dyDescent="0.45">
      <c r="AI373" s="67"/>
      <c r="AJ373" s="67"/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</row>
    <row r="374" spans="35:46" x14ac:dyDescent="0.45">
      <c r="AI374" s="67"/>
      <c r="AJ374" s="67"/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</row>
    <row r="375" spans="35:46" x14ac:dyDescent="0.45">
      <c r="AI375" s="67"/>
      <c r="AJ375" s="67"/>
      <c r="AK375" s="67"/>
      <c r="AL375" s="67"/>
      <c r="AM375" s="67"/>
      <c r="AN375" s="67"/>
      <c r="AO375" s="67"/>
      <c r="AP375" s="67"/>
      <c r="AQ375" s="67"/>
      <c r="AR375" s="67"/>
      <c r="AS375" s="67"/>
      <c r="AT375" s="67"/>
    </row>
    <row r="376" spans="35:46" x14ac:dyDescent="0.45">
      <c r="AI376" s="67"/>
      <c r="AJ376" s="67"/>
      <c r="AK376" s="67"/>
      <c r="AL376" s="67"/>
      <c r="AM376" s="67"/>
      <c r="AN376" s="67"/>
      <c r="AO376" s="67"/>
      <c r="AP376" s="67"/>
      <c r="AQ376" s="67"/>
      <c r="AR376" s="67"/>
      <c r="AS376" s="67"/>
      <c r="AT376" s="67"/>
    </row>
    <row r="377" spans="35:46" x14ac:dyDescent="0.45">
      <c r="AI377" s="67"/>
      <c r="AJ377" s="67"/>
      <c r="AK377" s="67"/>
      <c r="AL377" s="67"/>
      <c r="AM377" s="67"/>
      <c r="AN377" s="67"/>
      <c r="AO377" s="67"/>
      <c r="AP377" s="67"/>
      <c r="AQ377" s="67"/>
      <c r="AR377" s="67"/>
      <c r="AS377" s="67"/>
      <c r="AT377" s="67"/>
    </row>
    <row r="378" spans="35:46" x14ac:dyDescent="0.45">
      <c r="AI378" s="67"/>
      <c r="AJ378" s="67"/>
      <c r="AK378" s="67"/>
      <c r="AL378" s="67"/>
      <c r="AM378" s="67"/>
      <c r="AN378" s="67"/>
      <c r="AO378" s="67"/>
      <c r="AP378" s="67"/>
      <c r="AQ378" s="67"/>
      <c r="AR378" s="67"/>
      <c r="AS378" s="67"/>
      <c r="AT378" s="67"/>
    </row>
    <row r="379" spans="35:46" x14ac:dyDescent="0.45">
      <c r="AI379" s="67"/>
      <c r="AJ379" s="67"/>
      <c r="AK379" s="67"/>
      <c r="AL379" s="67"/>
      <c r="AM379" s="67"/>
      <c r="AN379" s="67"/>
      <c r="AO379" s="67"/>
      <c r="AP379" s="67"/>
      <c r="AQ379" s="67"/>
      <c r="AR379" s="67"/>
      <c r="AS379" s="67"/>
      <c r="AT379" s="67"/>
    </row>
    <row r="380" spans="35:46" x14ac:dyDescent="0.45">
      <c r="AI380" s="67"/>
      <c r="AJ380" s="67"/>
      <c r="AK380" s="67"/>
      <c r="AL380" s="67"/>
      <c r="AM380" s="67"/>
      <c r="AN380" s="67"/>
      <c r="AO380" s="67"/>
      <c r="AP380" s="67"/>
      <c r="AQ380" s="67"/>
      <c r="AR380" s="67"/>
      <c r="AS380" s="67"/>
      <c r="AT380" s="67"/>
    </row>
    <row r="381" spans="35:46" x14ac:dyDescent="0.45">
      <c r="AI381" s="67"/>
      <c r="AJ381" s="67"/>
      <c r="AK381" s="67"/>
      <c r="AL381" s="67"/>
      <c r="AM381" s="67"/>
      <c r="AN381" s="67"/>
      <c r="AO381" s="67"/>
      <c r="AP381" s="67"/>
      <c r="AQ381" s="67"/>
      <c r="AR381" s="67"/>
      <c r="AS381" s="67"/>
      <c r="AT381" s="67"/>
    </row>
    <row r="382" spans="35:46" x14ac:dyDescent="0.45">
      <c r="AI382" s="67"/>
      <c r="AJ382" s="67"/>
      <c r="AK382" s="67"/>
      <c r="AL382" s="67"/>
      <c r="AM382" s="67"/>
      <c r="AN382" s="67"/>
      <c r="AO382" s="67"/>
      <c r="AP382" s="67"/>
      <c r="AQ382" s="67"/>
      <c r="AR382" s="67"/>
      <c r="AS382" s="67"/>
      <c r="AT382" s="67"/>
    </row>
    <row r="383" spans="35:46" x14ac:dyDescent="0.45">
      <c r="AI383" s="67"/>
      <c r="AJ383" s="67"/>
      <c r="AK383" s="67"/>
      <c r="AL383" s="67"/>
      <c r="AM383" s="67"/>
      <c r="AN383" s="67"/>
      <c r="AO383" s="67"/>
      <c r="AP383" s="67"/>
      <c r="AQ383" s="67"/>
      <c r="AR383" s="67"/>
      <c r="AS383" s="67"/>
      <c r="AT383" s="67"/>
    </row>
    <row r="384" spans="35:46" x14ac:dyDescent="0.45">
      <c r="AI384" s="67"/>
      <c r="AJ384" s="67"/>
      <c r="AK384" s="67"/>
      <c r="AL384" s="67"/>
      <c r="AM384" s="67"/>
      <c r="AN384" s="67"/>
      <c r="AO384" s="67"/>
      <c r="AP384" s="67"/>
      <c r="AQ384" s="67"/>
      <c r="AR384" s="67"/>
      <c r="AS384" s="67"/>
      <c r="AT384" s="67"/>
    </row>
    <row r="385" spans="35:46" x14ac:dyDescent="0.45">
      <c r="AI385" s="67"/>
      <c r="AJ385" s="67"/>
      <c r="AK385" s="67"/>
      <c r="AL385" s="67"/>
      <c r="AM385" s="67"/>
      <c r="AN385" s="67"/>
      <c r="AO385" s="67"/>
      <c r="AP385" s="67"/>
      <c r="AQ385" s="67"/>
      <c r="AR385" s="67"/>
      <c r="AS385" s="67"/>
      <c r="AT385" s="67"/>
    </row>
    <row r="386" spans="35:46" x14ac:dyDescent="0.45">
      <c r="AI386" s="67"/>
      <c r="AJ386" s="67"/>
      <c r="AK386" s="67"/>
      <c r="AL386" s="67"/>
      <c r="AM386" s="67"/>
      <c r="AN386" s="67"/>
      <c r="AO386" s="67"/>
      <c r="AP386" s="67"/>
      <c r="AQ386" s="67"/>
      <c r="AR386" s="67"/>
      <c r="AS386" s="67"/>
      <c r="AT386" s="67"/>
    </row>
    <row r="387" spans="35:46" x14ac:dyDescent="0.45">
      <c r="AI387" s="67"/>
      <c r="AJ387" s="67"/>
      <c r="AK387" s="67"/>
      <c r="AL387" s="67"/>
      <c r="AM387" s="67"/>
      <c r="AN387" s="67"/>
      <c r="AO387" s="67"/>
      <c r="AP387" s="67"/>
      <c r="AQ387" s="67"/>
      <c r="AR387" s="67"/>
      <c r="AS387" s="67"/>
      <c r="AT387" s="67"/>
    </row>
    <row r="388" spans="35:46" x14ac:dyDescent="0.45">
      <c r="AI388" s="67"/>
      <c r="AJ388" s="67"/>
      <c r="AK388" s="67"/>
      <c r="AL388" s="67"/>
      <c r="AM388" s="67"/>
      <c r="AN388" s="67"/>
      <c r="AO388" s="67"/>
      <c r="AP388" s="67"/>
      <c r="AQ388" s="67"/>
      <c r="AR388" s="67"/>
      <c r="AS388" s="67"/>
      <c r="AT388" s="67"/>
    </row>
    <row r="389" spans="35:46" x14ac:dyDescent="0.45">
      <c r="AI389" s="67"/>
      <c r="AJ389" s="67"/>
      <c r="AK389" s="67"/>
      <c r="AL389" s="67"/>
      <c r="AM389" s="67"/>
      <c r="AN389" s="67"/>
      <c r="AO389" s="67"/>
      <c r="AP389" s="67"/>
      <c r="AQ389" s="67"/>
      <c r="AR389" s="67"/>
      <c r="AS389" s="67"/>
      <c r="AT389" s="67"/>
    </row>
    <row r="390" spans="35:46" x14ac:dyDescent="0.45">
      <c r="AI390" s="67"/>
      <c r="AJ390" s="67"/>
      <c r="AK390" s="67"/>
      <c r="AL390" s="67"/>
      <c r="AM390" s="67"/>
      <c r="AN390" s="67"/>
      <c r="AO390" s="67"/>
      <c r="AP390" s="67"/>
      <c r="AQ390" s="67"/>
      <c r="AR390" s="67"/>
      <c r="AS390" s="67"/>
      <c r="AT390" s="67"/>
    </row>
    <row r="391" spans="35:46" x14ac:dyDescent="0.45">
      <c r="AI391" s="67"/>
      <c r="AJ391" s="67"/>
      <c r="AK391" s="67"/>
      <c r="AL391" s="67"/>
      <c r="AM391" s="67"/>
      <c r="AN391" s="67"/>
      <c r="AO391" s="67"/>
      <c r="AP391" s="67"/>
      <c r="AQ391" s="67"/>
      <c r="AR391" s="67"/>
      <c r="AS391" s="67"/>
      <c r="AT391" s="67"/>
    </row>
    <row r="392" spans="35:46" x14ac:dyDescent="0.45">
      <c r="AI392" s="67"/>
      <c r="AJ392" s="67"/>
      <c r="AK392" s="67"/>
      <c r="AL392" s="67"/>
      <c r="AM392" s="67"/>
      <c r="AN392" s="67"/>
      <c r="AO392" s="67"/>
      <c r="AP392" s="67"/>
      <c r="AQ392" s="67"/>
      <c r="AR392" s="67"/>
      <c r="AS392" s="67"/>
      <c r="AT392" s="67"/>
    </row>
    <row r="393" spans="35:46" x14ac:dyDescent="0.45">
      <c r="AI393" s="67"/>
      <c r="AJ393" s="67"/>
      <c r="AK393" s="67"/>
      <c r="AL393" s="67"/>
      <c r="AM393" s="67"/>
      <c r="AN393" s="67"/>
      <c r="AO393" s="67"/>
      <c r="AP393" s="67"/>
      <c r="AQ393" s="67"/>
      <c r="AR393" s="67"/>
      <c r="AS393" s="67"/>
      <c r="AT393" s="67"/>
    </row>
    <row r="394" spans="35:46" x14ac:dyDescent="0.45">
      <c r="AI394" s="67"/>
      <c r="AJ394" s="67"/>
      <c r="AK394" s="67"/>
      <c r="AL394" s="67"/>
      <c r="AM394" s="67"/>
      <c r="AN394" s="67"/>
      <c r="AO394" s="67"/>
      <c r="AP394" s="67"/>
      <c r="AQ394" s="67"/>
      <c r="AR394" s="67"/>
      <c r="AS394" s="67"/>
      <c r="AT394" s="67"/>
    </row>
    <row r="395" spans="35:46" x14ac:dyDescent="0.45">
      <c r="AI395" s="67"/>
      <c r="AJ395" s="67"/>
      <c r="AK395" s="67"/>
      <c r="AL395" s="67"/>
      <c r="AM395" s="67"/>
      <c r="AN395" s="67"/>
      <c r="AO395" s="67"/>
      <c r="AP395" s="67"/>
      <c r="AQ395" s="67"/>
      <c r="AR395" s="67"/>
      <c r="AS395" s="67"/>
      <c r="AT395" s="67"/>
    </row>
    <row r="396" spans="35:46" x14ac:dyDescent="0.45">
      <c r="AI396" s="67"/>
      <c r="AJ396" s="67"/>
      <c r="AK396" s="67"/>
      <c r="AL396" s="67"/>
      <c r="AM396" s="67"/>
      <c r="AN396" s="67"/>
      <c r="AO396" s="67"/>
      <c r="AP396" s="67"/>
      <c r="AQ396" s="67"/>
      <c r="AR396" s="67"/>
      <c r="AS396" s="67"/>
      <c r="AT396" s="67"/>
    </row>
    <row r="397" spans="35:46" x14ac:dyDescent="0.45">
      <c r="AI397" s="67"/>
      <c r="AJ397" s="67"/>
      <c r="AK397" s="67"/>
      <c r="AL397" s="67"/>
      <c r="AM397" s="67"/>
      <c r="AN397" s="67"/>
      <c r="AO397" s="67"/>
      <c r="AP397" s="67"/>
      <c r="AQ397" s="67"/>
      <c r="AR397" s="67"/>
      <c r="AS397" s="67"/>
      <c r="AT397" s="67"/>
    </row>
    <row r="398" spans="35:46" x14ac:dyDescent="0.45">
      <c r="AI398" s="67"/>
      <c r="AJ398" s="67"/>
      <c r="AK398" s="67"/>
      <c r="AL398" s="67"/>
      <c r="AM398" s="67"/>
      <c r="AN398" s="67"/>
      <c r="AO398" s="67"/>
      <c r="AP398" s="67"/>
      <c r="AQ398" s="67"/>
      <c r="AR398" s="67"/>
      <c r="AS398" s="67"/>
      <c r="AT398" s="67"/>
    </row>
    <row r="399" spans="35:46" x14ac:dyDescent="0.45">
      <c r="AI399" s="67"/>
      <c r="AJ399" s="67"/>
      <c r="AK399" s="67"/>
      <c r="AL399" s="67"/>
      <c r="AM399" s="67"/>
      <c r="AN399" s="67"/>
      <c r="AO399" s="67"/>
      <c r="AP399" s="67"/>
      <c r="AQ399" s="67"/>
      <c r="AR399" s="67"/>
      <c r="AS399" s="67"/>
      <c r="AT399" s="67"/>
    </row>
    <row r="400" spans="35:46" x14ac:dyDescent="0.45">
      <c r="AI400" s="67"/>
      <c r="AJ400" s="67"/>
      <c r="AK400" s="67"/>
      <c r="AL400" s="67"/>
      <c r="AM400" s="67"/>
      <c r="AN400" s="67"/>
      <c r="AO400" s="67"/>
      <c r="AP400" s="67"/>
      <c r="AQ400" s="67"/>
      <c r="AR400" s="67"/>
      <c r="AS400" s="67"/>
      <c r="AT400" s="67"/>
    </row>
    <row r="401" spans="35:46" x14ac:dyDescent="0.45">
      <c r="AI401" s="67"/>
      <c r="AJ401" s="67"/>
      <c r="AK401" s="67"/>
      <c r="AL401" s="67"/>
      <c r="AM401" s="67"/>
      <c r="AN401" s="67"/>
      <c r="AO401" s="67"/>
      <c r="AP401" s="67"/>
      <c r="AQ401" s="67"/>
      <c r="AR401" s="67"/>
      <c r="AS401" s="67"/>
      <c r="AT401" s="67"/>
    </row>
    <row r="402" spans="35:46" x14ac:dyDescent="0.45">
      <c r="AI402" s="67"/>
      <c r="AJ402" s="67"/>
      <c r="AK402" s="67"/>
      <c r="AL402" s="67"/>
      <c r="AM402" s="67"/>
      <c r="AN402" s="67"/>
      <c r="AO402" s="67"/>
      <c r="AP402" s="67"/>
      <c r="AQ402" s="67"/>
      <c r="AR402" s="67"/>
      <c r="AS402" s="67"/>
      <c r="AT402" s="67"/>
    </row>
    <row r="403" spans="35:46" x14ac:dyDescent="0.45">
      <c r="AI403" s="67"/>
      <c r="AJ403" s="67"/>
      <c r="AK403" s="67"/>
      <c r="AL403" s="67"/>
      <c r="AM403" s="67"/>
      <c r="AN403" s="67"/>
      <c r="AO403" s="67"/>
      <c r="AP403" s="67"/>
      <c r="AQ403" s="67"/>
      <c r="AR403" s="67"/>
      <c r="AS403" s="67"/>
      <c r="AT403" s="67"/>
    </row>
    <row r="404" spans="35:46" x14ac:dyDescent="0.45">
      <c r="AI404" s="67"/>
      <c r="AJ404" s="67"/>
      <c r="AK404" s="67"/>
      <c r="AL404" s="67"/>
      <c r="AM404" s="67"/>
      <c r="AN404" s="67"/>
      <c r="AO404" s="67"/>
      <c r="AP404" s="67"/>
      <c r="AQ404" s="67"/>
      <c r="AR404" s="67"/>
      <c r="AS404" s="67"/>
      <c r="AT404" s="67"/>
    </row>
    <row r="405" spans="35:46" x14ac:dyDescent="0.45">
      <c r="AI405" s="67"/>
      <c r="AJ405" s="67"/>
      <c r="AK405" s="67"/>
      <c r="AL405" s="67"/>
      <c r="AM405" s="67"/>
      <c r="AN405" s="67"/>
      <c r="AO405" s="67"/>
      <c r="AP405" s="67"/>
      <c r="AQ405" s="67"/>
      <c r="AR405" s="67"/>
      <c r="AS405" s="67"/>
      <c r="AT405" s="67"/>
    </row>
    <row r="406" spans="35:46" x14ac:dyDescent="0.45">
      <c r="AI406" s="67"/>
      <c r="AJ406" s="67"/>
      <c r="AK406" s="67"/>
      <c r="AL406" s="67"/>
      <c r="AM406" s="67"/>
      <c r="AN406" s="67"/>
      <c r="AO406" s="67"/>
      <c r="AP406" s="67"/>
      <c r="AQ406" s="67"/>
      <c r="AR406" s="67"/>
      <c r="AS406" s="67"/>
      <c r="AT406" s="67"/>
    </row>
    <row r="407" spans="35:46" x14ac:dyDescent="0.45">
      <c r="AI407" s="67"/>
      <c r="AJ407" s="67"/>
      <c r="AK407" s="67"/>
      <c r="AL407" s="67"/>
      <c r="AM407" s="67"/>
      <c r="AN407" s="67"/>
      <c r="AO407" s="67"/>
      <c r="AP407" s="67"/>
      <c r="AQ407" s="67"/>
      <c r="AR407" s="67"/>
      <c r="AS407" s="67"/>
      <c r="AT407" s="67"/>
    </row>
    <row r="408" spans="35:46" x14ac:dyDescent="0.45">
      <c r="AI408" s="67"/>
      <c r="AJ408" s="67"/>
      <c r="AK408" s="67"/>
      <c r="AL408" s="67"/>
      <c r="AM408" s="67"/>
      <c r="AN408" s="67"/>
      <c r="AO408" s="67"/>
      <c r="AP408" s="67"/>
      <c r="AQ408" s="67"/>
      <c r="AR408" s="67"/>
      <c r="AS408" s="67"/>
      <c r="AT408" s="67"/>
    </row>
    <row r="409" spans="35:46" x14ac:dyDescent="0.45">
      <c r="AI409" s="67"/>
      <c r="AJ409" s="67"/>
      <c r="AK409" s="67"/>
      <c r="AL409" s="67"/>
      <c r="AM409" s="67"/>
      <c r="AN409" s="67"/>
      <c r="AO409" s="67"/>
      <c r="AP409" s="67"/>
      <c r="AQ409" s="67"/>
      <c r="AR409" s="67"/>
      <c r="AS409" s="67"/>
      <c r="AT409" s="67"/>
    </row>
    <row r="410" spans="35:46" x14ac:dyDescent="0.45">
      <c r="AI410" s="67"/>
      <c r="AJ410" s="67"/>
      <c r="AK410" s="67"/>
      <c r="AL410" s="67"/>
      <c r="AM410" s="67"/>
      <c r="AN410" s="67"/>
      <c r="AO410" s="67"/>
      <c r="AP410" s="67"/>
      <c r="AQ410" s="67"/>
      <c r="AR410" s="67"/>
      <c r="AS410" s="67"/>
      <c r="AT410" s="67"/>
    </row>
    <row r="411" spans="35:46" x14ac:dyDescent="0.45">
      <c r="AI411" s="67"/>
      <c r="AJ411" s="67"/>
      <c r="AK411" s="67"/>
      <c r="AL411" s="67"/>
      <c r="AM411" s="67"/>
      <c r="AN411" s="67"/>
      <c r="AO411" s="67"/>
      <c r="AP411" s="67"/>
      <c r="AQ411" s="67"/>
      <c r="AR411" s="67"/>
      <c r="AS411" s="67"/>
      <c r="AT411" s="67"/>
    </row>
    <row r="412" spans="35:46" x14ac:dyDescent="0.45">
      <c r="AI412" s="67"/>
      <c r="AJ412" s="67"/>
      <c r="AK412" s="67"/>
      <c r="AL412" s="67"/>
      <c r="AM412" s="67"/>
      <c r="AN412" s="67"/>
      <c r="AO412" s="67"/>
      <c r="AP412" s="67"/>
      <c r="AQ412" s="67"/>
      <c r="AR412" s="67"/>
      <c r="AS412" s="67"/>
      <c r="AT412" s="67"/>
    </row>
    <row r="413" spans="35:46" x14ac:dyDescent="0.45">
      <c r="AI413" s="67"/>
      <c r="AJ413" s="67"/>
      <c r="AK413" s="67"/>
      <c r="AL413" s="67"/>
      <c r="AM413" s="67"/>
      <c r="AN413" s="67"/>
      <c r="AO413" s="67"/>
      <c r="AP413" s="67"/>
      <c r="AQ413" s="67"/>
      <c r="AR413" s="67"/>
      <c r="AS413" s="67"/>
      <c r="AT413" s="67"/>
    </row>
    <row r="414" spans="35:46" x14ac:dyDescent="0.45">
      <c r="AI414" s="67"/>
      <c r="AJ414" s="67"/>
      <c r="AK414" s="67"/>
      <c r="AL414" s="67"/>
      <c r="AM414" s="67"/>
      <c r="AN414" s="67"/>
      <c r="AO414" s="67"/>
      <c r="AP414" s="67"/>
      <c r="AQ414" s="67"/>
      <c r="AR414" s="67"/>
      <c r="AS414" s="67"/>
      <c r="AT414" s="67"/>
    </row>
    <row r="415" spans="35:46" x14ac:dyDescent="0.45">
      <c r="AI415" s="67"/>
      <c r="AJ415" s="67"/>
      <c r="AK415" s="67"/>
      <c r="AL415" s="67"/>
      <c r="AM415" s="67"/>
      <c r="AN415" s="67"/>
      <c r="AO415" s="67"/>
      <c r="AP415" s="67"/>
      <c r="AQ415" s="67"/>
      <c r="AR415" s="67"/>
      <c r="AS415" s="67"/>
      <c r="AT415" s="67"/>
    </row>
    <row r="416" spans="35:46" x14ac:dyDescent="0.45">
      <c r="AI416" s="67"/>
      <c r="AJ416" s="67"/>
      <c r="AK416" s="67"/>
      <c r="AL416" s="67"/>
      <c r="AM416" s="67"/>
      <c r="AN416" s="67"/>
      <c r="AO416" s="67"/>
      <c r="AP416" s="67"/>
      <c r="AQ416" s="67"/>
      <c r="AR416" s="67"/>
      <c r="AS416" s="67"/>
      <c r="AT416" s="67"/>
    </row>
    <row r="417" spans="35:46" x14ac:dyDescent="0.45">
      <c r="AI417" s="67"/>
      <c r="AJ417" s="67"/>
      <c r="AK417" s="67"/>
      <c r="AL417" s="67"/>
      <c r="AM417" s="67"/>
      <c r="AN417" s="67"/>
      <c r="AO417" s="67"/>
      <c r="AP417" s="67"/>
      <c r="AQ417" s="67"/>
      <c r="AR417" s="67"/>
      <c r="AS417" s="67"/>
      <c r="AT417" s="67"/>
    </row>
    <row r="418" spans="35:46" x14ac:dyDescent="0.45">
      <c r="AI418" s="67"/>
      <c r="AJ418" s="67"/>
      <c r="AK418" s="67"/>
      <c r="AL418" s="67"/>
      <c r="AM418" s="67"/>
      <c r="AN418" s="67"/>
      <c r="AO418" s="67"/>
      <c r="AP418" s="67"/>
      <c r="AQ418" s="67"/>
      <c r="AR418" s="67"/>
      <c r="AS418" s="67"/>
      <c r="AT418" s="67"/>
    </row>
    <row r="419" spans="35:46" x14ac:dyDescent="0.45">
      <c r="AI419" s="67"/>
      <c r="AJ419" s="67"/>
      <c r="AK419" s="67"/>
      <c r="AL419" s="67"/>
      <c r="AM419" s="67"/>
      <c r="AN419" s="67"/>
      <c r="AO419" s="67"/>
      <c r="AP419" s="67"/>
      <c r="AQ419" s="67"/>
      <c r="AR419" s="67"/>
      <c r="AS419" s="67"/>
      <c r="AT419" s="67"/>
    </row>
    <row r="420" spans="35:46" x14ac:dyDescent="0.45">
      <c r="AI420" s="67"/>
      <c r="AJ420" s="67"/>
      <c r="AK420" s="67"/>
      <c r="AL420" s="67"/>
      <c r="AM420" s="67"/>
      <c r="AN420" s="67"/>
      <c r="AO420" s="67"/>
      <c r="AP420" s="67"/>
      <c r="AQ420" s="67"/>
      <c r="AR420" s="67"/>
      <c r="AS420" s="67"/>
      <c r="AT420" s="67"/>
    </row>
    <row r="421" spans="35:46" x14ac:dyDescent="0.45">
      <c r="AI421" s="67"/>
      <c r="AJ421" s="67"/>
      <c r="AK421" s="67"/>
      <c r="AL421" s="67"/>
      <c r="AM421" s="67"/>
      <c r="AN421" s="67"/>
      <c r="AO421" s="67"/>
      <c r="AP421" s="67"/>
      <c r="AQ421" s="67"/>
      <c r="AR421" s="67"/>
      <c r="AS421" s="67"/>
      <c r="AT421" s="67"/>
    </row>
    <row r="422" spans="35:46" x14ac:dyDescent="0.45">
      <c r="AI422" s="67"/>
      <c r="AJ422" s="67"/>
      <c r="AK422" s="67"/>
      <c r="AL422" s="67"/>
      <c r="AM422" s="67"/>
      <c r="AN422" s="67"/>
      <c r="AO422" s="67"/>
      <c r="AP422" s="67"/>
      <c r="AQ422" s="67"/>
      <c r="AR422" s="67"/>
      <c r="AS422" s="67"/>
      <c r="AT422" s="67"/>
    </row>
    <row r="423" spans="35:46" x14ac:dyDescent="0.45">
      <c r="AI423" s="67"/>
      <c r="AJ423" s="67"/>
      <c r="AK423" s="67"/>
      <c r="AL423" s="67"/>
      <c r="AM423" s="67"/>
      <c r="AN423" s="67"/>
      <c r="AO423" s="67"/>
      <c r="AP423" s="67"/>
      <c r="AQ423" s="67"/>
      <c r="AR423" s="67"/>
      <c r="AS423" s="67"/>
      <c r="AT423" s="67"/>
    </row>
    <row r="424" spans="35:46" x14ac:dyDescent="0.45">
      <c r="AI424" s="67"/>
      <c r="AJ424" s="67"/>
      <c r="AK424" s="67"/>
      <c r="AL424" s="67"/>
      <c r="AM424" s="67"/>
      <c r="AN424" s="67"/>
      <c r="AO424" s="67"/>
      <c r="AP424" s="67"/>
      <c r="AQ424" s="67"/>
      <c r="AR424" s="67"/>
      <c r="AS424" s="67"/>
      <c r="AT424" s="67"/>
    </row>
    <row r="425" spans="35:46" x14ac:dyDescent="0.45">
      <c r="AI425" s="67"/>
      <c r="AJ425" s="67"/>
      <c r="AK425" s="67"/>
      <c r="AL425" s="67"/>
      <c r="AM425" s="67"/>
      <c r="AN425" s="67"/>
      <c r="AO425" s="67"/>
      <c r="AP425" s="67"/>
      <c r="AQ425" s="67"/>
      <c r="AR425" s="67"/>
      <c r="AS425" s="67"/>
      <c r="AT425" s="67"/>
    </row>
    <row r="426" spans="35:46" x14ac:dyDescent="0.45">
      <c r="AI426" s="67"/>
      <c r="AJ426" s="67"/>
      <c r="AK426" s="67"/>
      <c r="AL426" s="67"/>
      <c r="AM426" s="67"/>
      <c r="AN426" s="67"/>
      <c r="AO426" s="67"/>
      <c r="AP426" s="67"/>
      <c r="AQ426" s="67"/>
      <c r="AR426" s="67"/>
      <c r="AS426" s="67"/>
      <c r="AT426" s="67"/>
    </row>
    <row r="427" spans="35:46" x14ac:dyDescent="0.45">
      <c r="AI427" s="67"/>
      <c r="AJ427" s="67"/>
      <c r="AK427" s="67"/>
      <c r="AL427" s="67"/>
      <c r="AM427" s="67"/>
      <c r="AN427" s="67"/>
      <c r="AO427" s="67"/>
      <c r="AP427" s="67"/>
      <c r="AQ427" s="67"/>
      <c r="AR427" s="67"/>
      <c r="AS427" s="67"/>
      <c r="AT427" s="67"/>
    </row>
    <row r="428" spans="35:46" x14ac:dyDescent="0.45">
      <c r="AI428" s="67"/>
      <c r="AJ428" s="67"/>
      <c r="AK428" s="67"/>
      <c r="AL428" s="67"/>
      <c r="AM428" s="67"/>
      <c r="AN428" s="67"/>
      <c r="AO428" s="67"/>
      <c r="AP428" s="67"/>
      <c r="AQ428" s="67"/>
      <c r="AR428" s="67"/>
      <c r="AS428" s="67"/>
      <c r="AT428" s="67"/>
    </row>
    <row r="429" spans="35:46" x14ac:dyDescent="0.45">
      <c r="AI429" s="67"/>
      <c r="AJ429" s="67"/>
      <c r="AK429" s="67"/>
      <c r="AL429" s="67"/>
      <c r="AM429" s="67"/>
      <c r="AN429" s="67"/>
      <c r="AO429" s="67"/>
      <c r="AP429" s="67"/>
      <c r="AQ429" s="67"/>
      <c r="AR429" s="67"/>
      <c r="AS429" s="67"/>
      <c r="AT429" s="67"/>
    </row>
    <row r="430" spans="35:46" x14ac:dyDescent="0.45">
      <c r="AI430" s="67"/>
      <c r="AJ430" s="67"/>
      <c r="AK430" s="67"/>
      <c r="AL430" s="67"/>
      <c r="AM430" s="67"/>
      <c r="AN430" s="67"/>
      <c r="AO430" s="67"/>
      <c r="AP430" s="67"/>
      <c r="AQ430" s="67"/>
      <c r="AR430" s="67"/>
      <c r="AS430" s="67"/>
      <c r="AT430" s="67"/>
    </row>
    <row r="431" spans="35:46" x14ac:dyDescent="0.45">
      <c r="AI431" s="67"/>
      <c r="AJ431" s="67"/>
      <c r="AK431" s="67"/>
      <c r="AL431" s="67"/>
      <c r="AM431" s="67"/>
      <c r="AN431" s="67"/>
      <c r="AO431" s="67"/>
      <c r="AP431" s="67"/>
      <c r="AQ431" s="67"/>
      <c r="AR431" s="67"/>
      <c r="AS431" s="67"/>
      <c r="AT431" s="67"/>
    </row>
    <row r="432" spans="35:46" x14ac:dyDescent="0.45">
      <c r="AI432" s="67"/>
      <c r="AJ432" s="67"/>
      <c r="AK432" s="67"/>
      <c r="AL432" s="67"/>
      <c r="AM432" s="67"/>
      <c r="AN432" s="67"/>
      <c r="AO432" s="67"/>
      <c r="AP432" s="67"/>
      <c r="AQ432" s="67"/>
      <c r="AR432" s="67"/>
      <c r="AS432" s="67"/>
      <c r="AT432" s="67"/>
    </row>
    <row r="433" spans="35:46" x14ac:dyDescent="0.45">
      <c r="AI433" s="67"/>
      <c r="AJ433" s="67"/>
      <c r="AK433" s="67"/>
      <c r="AL433" s="67"/>
      <c r="AM433" s="67"/>
      <c r="AN433" s="67"/>
      <c r="AO433" s="67"/>
      <c r="AP433" s="67"/>
      <c r="AQ433" s="67"/>
      <c r="AR433" s="67"/>
      <c r="AS433" s="67"/>
      <c r="AT433" s="67"/>
    </row>
    <row r="434" spans="35:46" x14ac:dyDescent="0.45">
      <c r="AI434" s="67"/>
      <c r="AJ434" s="67"/>
      <c r="AK434" s="67"/>
      <c r="AL434" s="67"/>
      <c r="AM434" s="67"/>
      <c r="AN434" s="67"/>
      <c r="AO434" s="67"/>
      <c r="AP434" s="67"/>
      <c r="AQ434" s="67"/>
      <c r="AR434" s="67"/>
      <c r="AS434" s="67"/>
      <c r="AT434" s="67"/>
    </row>
    <row r="435" spans="35:46" x14ac:dyDescent="0.45">
      <c r="AI435" s="67"/>
      <c r="AJ435" s="67"/>
      <c r="AK435" s="67"/>
      <c r="AL435" s="67"/>
      <c r="AM435" s="67"/>
      <c r="AN435" s="67"/>
      <c r="AO435" s="67"/>
      <c r="AP435" s="67"/>
      <c r="AQ435" s="67"/>
      <c r="AR435" s="67"/>
      <c r="AS435" s="67"/>
      <c r="AT435" s="67"/>
    </row>
    <row r="436" spans="35:46" x14ac:dyDescent="0.45">
      <c r="AI436" s="67"/>
      <c r="AJ436" s="67"/>
      <c r="AK436" s="67"/>
      <c r="AL436" s="67"/>
      <c r="AM436" s="67"/>
      <c r="AN436" s="67"/>
      <c r="AO436" s="67"/>
      <c r="AP436" s="67"/>
      <c r="AQ436" s="67"/>
      <c r="AR436" s="67"/>
      <c r="AS436" s="67"/>
      <c r="AT436" s="67"/>
    </row>
    <row r="437" spans="35:46" x14ac:dyDescent="0.45">
      <c r="AI437" s="67"/>
      <c r="AJ437" s="67"/>
      <c r="AK437" s="67"/>
      <c r="AL437" s="67"/>
      <c r="AM437" s="67"/>
      <c r="AN437" s="67"/>
      <c r="AO437" s="67"/>
      <c r="AP437" s="67"/>
      <c r="AQ437" s="67"/>
      <c r="AR437" s="67"/>
      <c r="AS437" s="67"/>
      <c r="AT437" s="67"/>
    </row>
    <row r="438" spans="35:46" x14ac:dyDescent="0.45">
      <c r="AI438" s="67"/>
      <c r="AJ438" s="67"/>
      <c r="AK438" s="67"/>
      <c r="AL438" s="67"/>
      <c r="AM438" s="67"/>
      <c r="AN438" s="67"/>
      <c r="AO438" s="67"/>
      <c r="AP438" s="67"/>
      <c r="AQ438" s="67"/>
      <c r="AR438" s="67"/>
      <c r="AS438" s="67"/>
      <c r="AT438" s="67"/>
    </row>
    <row r="439" spans="35:46" x14ac:dyDescent="0.45">
      <c r="AI439" s="67"/>
      <c r="AJ439" s="67"/>
      <c r="AK439" s="67"/>
      <c r="AL439" s="67"/>
      <c r="AM439" s="67"/>
      <c r="AN439" s="67"/>
      <c r="AO439" s="67"/>
      <c r="AP439" s="67"/>
      <c r="AQ439" s="67"/>
      <c r="AR439" s="67"/>
      <c r="AS439" s="67"/>
      <c r="AT439" s="67"/>
    </row>
    <row r="440" spans="35:46" x14ac:dyDescent="0.45">
      <c r="AI440" s="67"/>
      <c r="AJ440" s="67"/>
      <c r="AK440" s="67"/>
      <c r="AL440" s="67"/>
      <c r="AM440" s="67"/>
      <c r="AN440" s="67"/>
      <c r="AO440" s="67"/>
      <c r="AP440" s="67"/>
      <c r="AQ440" s="67"/>
      <c r="AR440" s="67"/>
      <c r="AS440" s="67"/>
      <c r="AT440" s="67"/>
    </row>
    <row r="441" spans="35:46" x14ac:dyDescent="0.45">
      <c r="AI441" s="67"/>
      <c r="AJ441" s="67"/>
      <c r="AK441" s="67"/>
      <c r="AL441" s="67"/>
      <c r="AM441" s="67"/>
      <c r="AN441" s="67"/>
      <c r="AO441" s="67"/>
      <c r="AP441" s="67"/>
      <c r="AQ441" s="67"/>
      <c r="AR441" s="67"/>
      <c r="AS441" s="67"/>
      <c r="AT441" s="67"/>
    </row>
    <row r="442" spans="35:46" x14ac:dyDescent="0.45">
      <c r="AI442" s="67"/>
      <c r="AJ442" s="67"/>
      <c r="AK442" s="67"/>
      <c r="AL442" s="67"/>
      <c r="AM442" s="67"/>
      <c r="AN442" s="67"/>
      <c r="AO442" s="67"/>
      <c r="AP442" s="67"/>
      <c r="AQ442" s="67"/>
      <c r="AR442" s="67"/>
      <c r="AS442" s="67"/>
      <c r="AT442" s="67"/>
    </row>
    <row r="443" spans="35:46" x14ac:dyDescent="0.45">
      <c r="AI443" s="67"/>
      <c r="AJ443" s="67"/>
      <c r="AK443" s="67"/>
      <c r="AL443" s="67"/>
      <c r="AM443" s="67"/>
      <c r="AN443" s="67"/>
      <c r="AO443" s="67"/>
      <c r="AP443" s="67"/>
      <c r="AQ443" s="67"/>
      <c r="AR443" s="67"/>
      <c r="AS443" s="67"/>
      <c r="AT443" s="67"/>
    </row>
    <row r="444" spans="35:46" x14ac:dyDescent="0.45">
      <c r="AI444" s="67"/>
      <c r="AJ444" s="67"/>
      <c r="AK444" s="67"/>
      <c r="AL444" s="67"/>
      <c r="AM444" s="67"/>
      <c r="AN444" s="67"/>
      <c r="AO444" s="67"/>
      <c r="AP444" s="67"/>
      <c r="AQ444" s="67"/>
      <c r="AR444" s="67"/>
      <c r="AS444" s="67"/>
      <c r="AT444" s="67"/>
    </row>
    <row r="445" spans="35:46" x14ac:dyDescent="0.45">
      <c r="AI445" s="67"/>
      <c r="AJ445" s="67"/>
      <c r="AK445" s="67"/>
      <c r="AL445" s="67"/>
      <c r="AM445" s="67"/>
      <c r="AN445" s="67"/>
      <c r="AO445" s="67"/>
      <c r="AP445" s="67"/>
      <c r="AQ445" s="67"/>
      <c r="AR445" s="67"/>
      <c r="AS445" s="67"/>
      <c r="AT445" s="67"/>
    </row>
    <row r="446" spans="35:46" x14ac:dyDescent="0.45">
      <c r="AI446" s="67"/>
      <c r="AJ446" s="67"/>
      <c r="AK446" s="67"/>
      <c r="AL446" s="67"/>
      <c r="AM446" s="67"/>
      <c r="AN446" s="67"/>
      <c r="AO446" s="67"/>
      <c r="AP446" s="67"/>
      <c r="AQ446" s="67"/>
      <c r="AR446" s="67"/>
      <c r="AS446" s="67"/>
      <c r="AT446" s="67"/>
    </row>
    <row r="447" spans="35:46" x14ac:dyDescent="0.45">
      <c r="AI447" s="67"/>
      <c r="AJ447" s="67"/>
      <c r="AK447" s="67"/>
      <c r="AL447" s="67"/>
      <c r="AM447" s="67"/>
      <c r="AN447" s="67"/>
      <c r="AO447" s="67"/>
      <c r="AP447" s="67"/>
      <c r="AQ447" s="67"/>
      <c r="AR447" s="67"/>
      <c r="AS447" s="67"/>
      <c r="AT447" s="67"/>
    </row>
    <row r="448" spans="35:46" x14ac:dyDescent="0.45">
      <c r="AI448" s="67"/>
      <c r="AJ448" s="67"/>
      <c r="AK448" s="67"/>
      <c r="AL448" s="67"/>
      <c r="AM448" s="67"/>
      <c r="AN448" s="67"/>
      <c r="AO448" s="67"/>
      <c r="AP448" s="67"/>
      <c r="AQ448" s="67"/>
      <c r="AR448" s="67"/>
      <c r="AS448" s="67"/>
      <c r="AT448" s="67"/>
    </row>
    <row r="449" spans="35:46" x14ac:dyDescent="0.45">
      <c r="AI449" s="67"/>
      <c r="AJ449" s="67"/>
      <c r="AK449" s="67"/>
      <c r="AL449" s="67"/>
      <c r="AM449" s="67"/>
      <c r="AN449" s="67"/>
      <c r="AO449" s="67"/>
      <c r="AP449" s="67"/>
      <c r="AQ449" s="67"/>
      <c r="AR449" s="67"/>
      <c r="AS449" s="67"/>
      <c r="AT449" s="67"/>
    </row>
    <row r="450" spans="35:46" x14ac:dyDescent="0.45">
      <c r="AI450" s="67"/>
      <c r="AJ450" s="67"/>
      <c r="AK450" s="67"/>
      <c r="AL450" s="67"/>
      <c r="AM450" s="67"/>
      <c r="AN450" s="67"/>
      <c r="AO450" s="67"/>
      <c r="AP450" s="67"/>
      <c r="AQ450" s="67"/>
      <c r="AR450" s="67"/>
      <c r="AS450" s="67"/>
      <c r="AT450" s="67"/>
    </row>
    <row r="451" spans="35:46" x14ac:dyDescent="0.45">
      <c r="AI451" s="67"/>
      <c r="AJ451" s="67"/>
      <c r="AK451" s="67"/>
      <c r="AL451" s="67"/>
      <c r="AM451" s="67"/>
      <c r="AN451" s="67"/>
      <c r="AO451" s="67"/>
      <c r="AP451" s="67"/>
      <c r="AQ451" s="67"/>
      <c r="AR451" s="67"/>
      <c r="AS451" s="67"/>
      <c r="AT451" s="67"/>
    </row>
    <row r="452" spans="35:46" x14ac:dyDescent="0.45">
      <c r="AI452" s="67"/>
      <c r="AJ452" s="67"/>
      <c r="AK452" s="67"/>
      <c r="AL452" s="67"/>
      <c r="AM452" s="67"/>
      <c r="AN452" s="67"/>
      <c r="AO452" s="67"/>
      <c r="AP452" s="67"/>
      <c r="AQ452" s="67"/>
      <c r="AR452" s="67"/>
      <c r="AS452" s="67"/>
      <c r="AT452" s="67"/>
    </row>
    <row r="453" spans="35:46" x14ac:dyDescent="0.45">
      <c r="AI453" s="67"/>
      <c r="AJ453" s="67"/>
      <c r="AK453" s="67"/>
      <c r="AL453" s="67"/>
      <c r="AM453" s="67"/>
      <c r="AN453" s="67"/>
      <c r="AO453" s="67"/>
      <c r="AP453" s="67"/>
      <c r="AQ453" s="67"/>
      <c r="AR453" s="67"/>
      <c r="AS453" s="67"/>
      <c r="AT453" s="67"/>
    </row>
    <row r="454" spans="35:46" x14ac:dyDescent="0.45">
      <c r="AI454" s="67"/>
      <c r="AJ454" s="67"/>
      <c r="AK454" s="67"/>
      <c r="AL454" s="67"/>
      <c r="AM454" s="67"/>
      <c r="AN454" s="67"/>
      <c r="AO454" s="67"/>
      <c r="AP454" s="67"/>
      <c r="AQ454" s="67"/>
      <c r="AR454" s="67"/>
      <c r="AS454" s="67"/>
      <c r="AT454" s="67"/>
    </row>
    <row r="455" spans="35:46" x14ac:dyDescent="0.45">
      <c r="AI455" s="67"/>
      <c r="AJ455" s="67"/>
      <c r="AK455" s="67"/>
      <c r="AL455" s="67"/>
      <c r="AM455" s="67"/>
      <c r="AN455" s="67"/>
      <c r="AO455" s="67"/>
      <c r="AP455" s="67"/>
      <c r="AQ455" s="67"/>
      <c r="AR455" s="67"/>
      <c r="AS455" s="67"/>
      <c r="AT455" s="67"/>
    </row>
    <row r="456" spans="35:46" x14ac:dyDescent="0.45">
      <c r="AI456" s="67"/>
      <c r="AJ456" s="67"/>
      <c r="AK456" s="67"/>
      <c r="AL456" s="67"/>
      <c r="AM456" s="67"/>
      <c r="AN456" s="67"/>
      <c r="AO456" s="67"/>
      <c r="AP456" s="67"/>
      <c r="AQ456" s="67"/>
      <c r="AR456" s="67"/>
      <c r="AS456" s="67"/>
      <c r="AT456" s="67"/>
    </row>
    <row r="457" spans="35:46" x14ac:dyDescent="0.45">
      <c r="AI457" s="67"/>
      <c r="AJ457" s="67"/>
      <c r="AK457" s="67"/>
      <c r="AL457" s="67"/>
      <c r="AM457" s="67"/>
      <c r="AN457" s="67"/>
      <c r="AO457" s="67"/>
      <c r="AP457" s="67"/>
      <c r="AQ457" s="67"/>
      <c r="AR457" s="67"/>
      <c r="AS457" s="67"/>
      <c r="AT457" s="67"/>
    </row>
    <row r="458" spans="35:46" x14ac:dyDescent="0.45">
      <c r="AI458" s="67"/>
      <c r="AJ458" s="67"/>
      <c r="AK458" s="67"/>
      <c r="AL458" s="67"/>
      <c r="AM458" s="67"/>
      <c r="AN458" s="67"/>
      <c r="AO458" s="67"/>
      <c r="AP458" s="67"/>
      <c r="AQ458" s="67"/>
      <c r="AR458" s="67"/>
      <c r="AS458" s="67"/>
      <c r="AT458" s="67"/>
    </row>
    <row r="459" spans="35:46" x14ac:dyDescent="0.45">
      <c r="AI459" s="67"/>
      <c r="AJ459" s="67"/>
      <c r="AK459" s="67"/>
      <c r="AL459" s="67"/>
      <c r="AM459" s="67"/>
      <c r="AN459" s="67"/>
      <c r="AO459" s="67"/>
      <c r="AP459" s="67"/>
      <c r="AQ459" s="67"/>
      <c r="AR459" s="67"/>
      <c r="AS459" s="67"/>
      <c r="AT459" s="67"/>
    </row>
    <row r="460" spans="35:46" x14ac:dyDescent="0.45">
      <c r="AI460" s="67"/>
      <c r="AJ460" s="67"/>
      <c r="AK460" s="67"/>
      <c r="AL460" s="67"/>
      <c r="AM460" s="67"/>
      <c r="AN460" s="67"/>
      <c r="AO460" s="67"/>
      <c r="AP460" s="67"/>
      <c r="AQ460" s="67"/>
      <c r="AR460" s="67"/>
      <c r="AS460" s="67"/>
      <c r="AT460" s="67"/>
    </row>
    <row r="461" spans="35:46" x14ac:dyDescent="0.45">
      <c r="AI461" s="67"/>
      <c r="AJ461" s="67"/>
      <c r="AK461" s="67"/>
      <c r="AL461" s="67"/>
      <c r="AM461" s="67"/>
      <c r="AN461" s="67"/>
      <c r="AO461" s="67"/>
      <c r="AP461" s="67"/>
      <c r="AQ461" s="67"/>
      <c r="AR461" s="67"/>
      <c r="AS461" s="67"/>
      <c r="AT461" s="67"/>
    </row>
    <row r="462" spans="35:46" x14ac:dyDescent="0.45">
      <c r="AI462" s="67"/>
      <c r="AJ462" s="67"/>
      <c r="AK462" s="67"/>
      <c r="AL462" s="67"/>
      <c r="AM462" s="67"/>
      <c r="AN462" s="67"/>
      <c r="AO462" s="67"/>
      <c r="AP462" s="67"/>
      <c r="AQ462" s="67"/>
      <c r="AR462" s="67"/>
      <c r="AS462" s="67"/>
      <c r="AT462" s="67"/>
    </row>
    <row r="463" spans="35:46" x14ac:dyDescent="0.45">
      <c r="AI463" s="67"/>
      <c r="AJ463" s="67"/>
      <c r="AK463" s="67"/>
      <c r="AL463" s="67"/>
      <c r="AM463" s="67"/>
      <c r="AN463" s="67"/>
      <c r="AO463" s="67"/>
      <c r="AP463" s="67"/>
      <c r="AQ463" s="67"/>
      <c r="AR463" s="67"/>
      <c r="AS463" s="67"/>
      <c r="AT463" s="67"/>
    </row>
    <row r="464" spans="35:46" x14ac:dyDescent="0.45">
      <c r="AI464" s="67"/>
      <c r="AJ464" s="67"/>
      <c r="AK464" s="67"/>
      <c r="AL464" s="67"/>
      <c r="AM464" s="67"/>
      <c r="AN464" s="67"/>
      <c r="AO464" s="67"/>
      <c r="AP464" s="67"/>
      <c r="AQ464" s="67"/>
      <c r="AR464" s="67"/>
      <c r="AS464" s="67"/>
      <c r="AT464" s="67"/>
    </row>
    <row r="465" spans="35:46" x14ac:dyDescent="0.45">
      <c r="AI465" s="67"/>
      <c r="AJ465" s="67"/>
      <c r="AK465" s="67"/>
      <c r="AL465" s="67"/>
      <c r="AM465" s="67"/>
      <c r="AN465" s="67"/>
      <c r="AO465" s="67"/>
      <c r="AP465" s="67"/>
      <c r="AQ465" s="67"/>
      <c r="AR465" s="67"/>
      <c r="AS465" s="67"/>
      <c r="AT465" s="67"/>
    </row>
    <row r="466" spans="35:46" x14ac:dyDescent="0.45">
      <c r="AI466" s="67"/>
      <c r="AJ466" s="67"/>
      <c r="AK466" s="67"/>
      <c r="AL466" s="67"/>
      <c r="AM466" s="67"/>
      <c r="AN466" s="67"/>
      <c r="AO466" s="67"/>
      <c r="AP466" s="67"/>
      <c r="AQ466" s="67"/>
      <c r="AR466" s="67"/>
      <c r="AS466" s="67"/>
      <c r="AT466" s="67"/>
    </row>
    <row r="467" spans="35:46" x14ac:dyDescent="0.45">
      <c r="AI467" s="67"/>
      <c r="AJ467" s="67"/>
      <c r="AK467" s="67"/>
      <c r="AL467" s="67"/>
      <c r="AM467" s="67"/>
      <c r="AN467" s="67"/>
      <c r="AO467" s="67"/>
      <c r="AP467" s="67"/>
      <c r="AQ467" s="67"/>
      <c r="AR467" s="67"/>
      <c r="AS467" s="67"/>
      <c r="AT467" s="67"/>
    </row>
    <row r="468" spans="35:46" x14ac:dyDescent="0.45">
      <c r="AI468" s="67"/>
      <c r="AJ468" s="67"/>
      <c r="AK468" s="67"/>
      <c r="AL468" s="67"/>
      <c r="AM468" s="67"/>
      <c r="AN468" s="67"/>
      <c r="AO468" s="67"/>
      <c r="AP468" s="67"/>
      <c r="AQ468" s="67"/>
      <c r="AR468" s="67"/>
      <c r="AS468" s="67"/>
      <c r="AT468" s="67"/>
    </row>
    <row r="469" spans="35:46" x14ac:dyDescent="0.45">
      <c r="AI469" s="67"/>
      <c r="AJ469" s="67"/>
      <c r="AK469" s="67"/>
      <c r="AL469" s="67"/>
      <c r="AM469" s="67"/>
      <c r="AN469" s="67"/>
      <c r="AO469" s="67"/>
      <c r="AP469" s="67"/>
      <c r="AQ469" s="67"/>
      <c r="AR469" s="67"/>
      <c r="AS469" s="67"/>
      <c r="AT469" s="67"/>
    </row>
    <row r="470" spans="35:46" x14ac:dyDescent="0.45">
      <c r="AI470" s="67"/>
      <c r="AJ470" s="67"/>
      <c r="AK470" s="67"/>
      <c r="AL470" s="67"/>
      <c r="AM470" s="67"/>
      <c r="AN470" s="67"/>
      <c r="AO470" s="67"/>
      <c r="AP470" s="67"/>
      <c r="AQ470" s="67"/>
      <c r="AR470" s="67"/>
      <c r="AS470" s="67"/>
      <c r="AT470" s="67"/>
    </row>
    <row r="471" spans="35:46" x14ac:dyDescent="0.45">
      <c r="AI471" s="67"/>
      <c r="AJ471" s="67"/>
      <c r="AK471" s="67"/>
      <c r="AL471" s="67"/>
      <c r="AM471" s="67"/>
      <c r="AN471" s="67"/>
      <c r="AO471" s="67"/>
      <c r="AP471" s="67"/>
      <c r="AQ471" s="67"/>
      <c r="AR471" s="67"/>
      <c r="AS471" s="67"/>
      <c r="AT471" s="67"/>
    </row>
    <row r="472" spans="35:46" x14ac:dyDescent="0.45">
      <c r="AI472" s="67"/>
      <c r="AJ472" s="67"/>
      <c r="AK472" s="67"/>
      <c r="AL472" s="67"/>
      <c r="AM472" s="67"/>
      <c r="AN472" s="67"/>
      <c r="AO472" s="67"/>
      <c r="AP472" s="67"/>
      <c r="AQ472" s="67"/>
      <c r="AR472" s="67"/>
      <c r="AS472" s="67"/>
      <c r="AT472" s="67"/>
    </row>
    <row r="473" spans="35:46" x14ac:dyDescent="0.45">
      <c r="AI473" s="67"/>
      <c r="AJ473" s="67"/>
      <c r="AK473" s="67"/>
      <c r="AL473" s="67"/>
      <c r="AM473" s="67"/>
      <c r="AN473" s="67"/>
      <c r="AO473" s="67"/>
      <c r="AP473" s="67"/>
      <c r="AQ473" s="67"/>
      <c r="AR473" s="67"/>
      <c r="AS473" s="67"/>
      <c r="AT473" s="67"/>
    </row>
    <row r="474" spans="35:46" x14ac:dyDescent="0.45">
      <c r="AI474" s="67"/>
      <c r="AJ474" s="67"/>
      <c r="AK474" s="67"/>
      <c r="AL474" s="67"/>
      <c r="AM474" s="67"/>
      <c r="AN474" s="67"/>
      <c r="AO474" s="67"/>
      <c r="AP474" s="67"/>
      <c r="AQ474" s="67"/>
      <c r="AR474" s="67"/>
      <c r="AS474" s="67"/>
      <c r="AT474" s="67"/>
    </row>
    <row r="475" spans="35:46" x14ac:dyDescent="0.45">
      <c r="AI475" s="67"/>
      <c r="AJ475" s="67"/>
      <c r="AK475" s="67"/>
      <c r="AL475" s="67"/>
      <c r="AM475" s="67"/>
      <c r="AN475" s="67"/>
      <c r="AO475" s="67"/>
      <c r="AP475" s="67"/>
      <c r="AQ475" s="67"/>
      <c r="AR475" s="67"/>
      <c r="AS475" s="67"/>
      <c r="AT475" s="67"/>
    </row>
    <row r="476" spans="35:46" x14ac:dyDescent="0.45">
      <c r="AI476" s="67"/>
      <c r="AJ476" s="67"/>
      <c r="AK476" s="67"/>
      <c r="AL476" s="67"/>
      <c r="AM476" s="67"/>
      <c r="AN476" s="67"/>
      <c r="AO476" s="67"/>
      <c r="AP476" s="67"/>
      <c r="AQ476" s="67"/>
      <c r="AR476" s="67"/>
      <c r="AS476" s="67"/>
      <c r="AT476" s="67"/>
    </row>
    <row r="477" spans="35:46" x14ac:dyDescent="0.45">
      <c r="AI477" s="67"/>
      <c r="AJ477" s="67"/>
      <c r="AK477" s="67"/>
      <c r="AL477" s="67"/>
      <c r="AM477" s="67"/>
      <c r="AN477" s="67"/>
      <c r="AO477" s="67"/>
      <c r="AP477" s="67"/>
      <c r="AQ477" s="67"/>
      <c r="AR477" s="67"/>
      <c r="AS477" s="67"/>
      <c r="AT477" s="67"/>
    </row>
    <row r="478" spans="35:46" x14ac:dyDescent="0.45">
      <c r="AI478" s="67"/>
      <c r="AJ478" s="67"/>
      <c r="AK478" s="67"/>
      <c r="AL478" s="67"/>
      <c r="AM478" s="67"/>
      <c r="AN478" s="67"/>
      <c r="AO478" s="67"/>
      <c r="AP478" s="67"/>
      <c r="AQ478" s="67"/>
      <c r="AR478" s="67"/>
      <c r="AS478" s="67"/>
      <c r="AT478" s="67"/>
    </row>
    <row r="479" spans="35:46" x14ac:dyDescent="0.45">
      <c r="AI479" s="67"/>
      <c r="AJ479" s="67"/>
      <c r="AK479" s="67"/>
      <c r="AL479" s="67"/>
      <c r="AM479" s="67"/>
      <c r="AN479" s="67"/>
      <c r="AO479" s="67"/>
      <c r="AP479" s="67"/>
      <c r="AQ479" s="67"/>
      <c r="AR479" s="67"/>
      <c r="AS479" s="67"/>
      <c r="AT479" s="67"/>
    </row>
    <row r="480" spans="35:46" x14ac:dyDescent="0.45">
      <c r="AI480" s="67"/>
      <c r="AJ480" s="67"/>
      <c r="AK480" s="67"/>
      <c r="AL480" s="67"/>
      <c r="AM480" s="67"/>
      <c r="AN480" s="67"/>
      <c r="AO480" s="67"/>
      <c r="AP480" s="67"/>
      <c r="AQ480" s="67"/>
      <c r="AR480" s="67"/>
      <c r="AS480" s="67"/>
      <c r="AT480" s="67"/>
    </row>
    <row r="481" spans="35:46" x14ac:dyDescent="0.45">
      <c r="AI481" s="67"/>
      <c r="AJ481" s="67"/>
      <c r="AK481" s="67"/>
      <c r="AL481" s="67"/>
      <c r="AM481" s="67"/>
      <c r="AN481" s="67"/>
      <c r="AO481" s="67"/>
      <c r="AP481" s="67"/>
      <c r="AQ481" s="67"/>
      <c r="AR481" s="67"/>
      <c r="AS481" s="67"/>
      <c r="AT481" s="67"/>
    </row>
    <row r="482" spans="35:46" x14ac:dyDescent="0.45">
      <c r="AI482" s="67"/>
      <c r="AJ482" s="67"/>
      <c r="AK482" s="67"/>
      <c r="AL482" s="67"/>
      <c r="AM482" s="67"/>
      <c r="AN482" s="67"/>
      <c r="AO482" s="67"/>
      <c r="AP482" s="67"/>
      <c r="AQ482" s="67"/>
      <c r="AR482" s="67"/>
      <c r="AS482" s="67"/>
      <c r="AT482" s="67"/>
    </row>
    <row r="483" spans="35:46" x14ac:dyDescent="0.45">
      <c r="AI483" s="67"/>
      <c r="AJ483" s="67"/>
      <c r="AK483" s="67"/>
      <c r="AL483" s="67"/>
      <c r="AM483" s="67"/>
      <c r="AN483" s="67"/>
      <c r="AO483" s="67"/>
      <c r="AP483" s="67"/>
      <c r="AQ483" s="67"/>
      <c r="AR483" s="67"/>
      <c r="AS483" s="67"/>
      <c r="AT483" s="67"/>
    </row>
    <row r="484" spans="35:46" x14ac:dyDescent="0.45">
      <c r="AI484" s="67"/>
      <c r="AJ484" s="67"/>
      <c r="AK484" s="67"/>
      <c r="AL484" s="67"/>
      <c r="AM484" s="67"/>
      <c r="AN484" s="67"/>
      <c r="AO484" s="67"/>
      <c r="AP484" s="67"/>
      <c r="AQ484" s="67"/>
      <c r="AR484" s="67"/>
      <c r="AS484" s="67"/>
      <c r="AT484" s="67"/>
    </row>
    <row r="485" spans="35:46" x14ac:dyDescent="0.45">
      <c r="AI485" s="67"/>
      <c r="AJ485" s="67"/>
      <c r="AK485" s="67"/>
      <c r="AL485" s="67"/>
      <c r="AM485" s="67"/>
      <c r="AN485" s="67"/>
      <c r="AO485" s="67"/>
      <c r="AP485" s="67"/>
      <c r="AQ485" s="67"/>
      <c r="AR485" s="67"/>
      <c r="AS485" s="67"/>
      <c r="AT485" s="67"/>
    </row>
    <row r="486" spans="35:46" x14ac:dyDescent="0.45">
      <c r="AI486" s="67"/>
      <c r="AJ486" s="67"/>
      <c r="AK486" s="67"/>
      <c r="AL486" s="67"/>
      <c r="AM486" s="67"/>
      <c r="AN486" s="67"/>
      <c r="AO486" s="67"/>
      <c r="AP486" s="67"/>
      <c r="AQ486" s="67"/>
      <c r="AR486" s="67"/>
      <c r="AS486" s="67"/>
      <c r="AT486" s="67"/>
    </row>
    <row r="487" spans="35:46" x14ac:dyDescent="0.45">
      <c r="AI487" s="67"/>
      <c r="AJ487" s="67"/>
      <c r="AK487" s="67"/>
      <c r="AL487" s="67"/>
      <c r="AM487" s="67"/>
      <c r="AN487" s="67"/>
      <c r="AO487" s="67"/>
      <c r="AP487" s="67"/>
      <c r="AQ487" s="67"/>
      <c r="AR487" s="67"/>
      <c r="AS487" s="67"/>
      <c r="AT487" s="67"/>
    </row>
    <row r="488" spans="35:46" x14ac:dyDescent="0.45">
      <c r="AI488" s="67"/>
      <c r="AJ488" s="67"/>
      <c r="AK488" s="67"/>
      <c r="AL488" s="67"/>
      <c r="AM488" s="67"/>
      <c r="AN488" s="67"/>
      <c r="AO488" s="67"/>
      <c r="AP488" s="67"/>
      <c r="AQ488" s="67"/>
      <c r="AR488" s="67"/>
      <c r="AS488" s="67"/>
      <c r="AT488" s="67"/>
    </row>
    <row r="489" spans="35:46" x14ac:dyDescent="0.45">
      <c r="AI489" s="67"/>
      <c r="AJ489" s="67"/>
      <c r="AK489" s="67"/>
      <c r="AL489" s="67"/>
      <c r="AM489" s="67"/>
      <c r="AN489" s="67"/>
      <c r="AO489" s="67"/>
      <c r="AP489" s="67"/>
      <c r="AQ489" s="67"/>
      <c r="AR489" s="67"/>
      <c r="AS489" s="67"/>
      <c r="AT489" s="67"/>
    </row>
    <row r="490" spans="35:46" x14ac:dyDescent="0.45">
      <c r="AI490" s="67"/>
      <c r="AJ490" s="67"/>
      <c r="AK490" s="67"/>
      <c r="AL490" s="67"/>
      <c r="AM490" s="67"/>
      <c r="AN490" s="67"/>
      <c r="AO490" s="67"/>
      <c r="AP490" s="67"/>
      <c r="AQ490" s="67"/>
      <c r="AR490" s="67"/>
      <c r="AS490" s="67"/>
      <c r="AT490" s="67"/>
    </row>
    <row r="491" spans="35:46" x14ac:dyDescent="0.45">
      <c r="AI491" s="67"/>
      <c r="AJ491" s="67"/>
      <c r="AK491" s="67"/>
      <c r="AL491" s="67"/>
      <c r="AM491" s="67"/>
      <c r="AN491" s="67"/>
      <c r="AO491" s="67"/>
      <c r="AP491" s="67"/>
      <c r="AQ491" s="67"/>
      <c r="AR491" s="67"/>
      <c r="AS491" s="67"/>
      <c r="AT491" s="67"/>
    </row>
    <row r="492" spans="35:46" x14ac:dyDescent="0.45">
      <c r="AI492" s="67"/>
      <c r="AJ492" s="67"/>
      <c r="AK492" s="67"/>
      <c r="AL492" s="67"/>
      <c r="AM492" s="67"/>
      <c r="AN492" s="67"/>
      <c r="AO492" s="67"/>
      <c r="AP492" s="67"/>
      <c r="AQ492" s="67"/>
      <c r="AR492" s="67"/>
      <c r="AS492" s="67"/>
      <c r="AT492" s="67"/>
    </row>
    <row r="493" spans="35:46" x14ac:dyDescent="0.45">
      <c r="AI493" s="67"/>
      <c r="AJ493" s="67"/>
      <c r="AK493" s="67"/>
      <c r="AL493" s="67"/>
      <c r="AM493" s="67"/>
      <c r="AN493" s="67"/>
      <c r="AO493" s="67"/>
      <c r="AP493" s="67"/>
      <c r="AQ493" s="67"/>
      <c r="AR493" s="67"/>
      <c r="AS493" s="67"/>
      <c r="AT493" s="67"/>
    </row>
    <row r="494" spans="35:46" x14ac:dyDescent="0.45">
      <c r="AI494" s="67"/>
      <c r="AJ494" s="67"/>
      <c r="AK494" s="67"/>
      <c r="AL494" s="67"/>
      <c r="AM494" s="67"/>
      <c r="AN494" s="67"/>
      <c r="AO494" s="67"/>
      <c r="AP494" s="67"/>
      <c r="AQ494" s="67"/>
      <c r="AR494" s="67"/>
      <c r="AS494" s="67"/>
      <c r="AT494" s="67"/>
    </row>
    <row r="495" spans="35:46" x14ac:dyDescent="0.45">
      <c r="AI495" s="67"/>
      <c r="AJ495" s="67"/>
      <c r="AK495" s="67"/>
      <c r="AL495" s="67"/>
      <c r="AM495" s="67"/>
      <c r="AN495" s="67"/>
      <c r="AO495" s="67"/>
      <c r="AP495" s="67"/>
      <c r="AQ495" s="67"/>
      <c r="AR495" s="67"/>
      <c r="AS495" s="67"/>
      <c r="AT495" s="67"/>
    </row>
    <row r="496" spans="35:46" x14ac:dyDescent="0.45">
      <c r="AI496" s="67"/>
      <c r="AJ496" s="67"/>
      <c r="AK496" s="67"/>
      <c r="AL496" s="67"/>
      <c r="AM496" s="67"/>
      <c r="AN496" s="67"/>
      <c r="AO496" s="67"/>
      <c r="AP496" s="67"/>
      <c r="AQ496" s="67"/>
      <c r="AR496" s="67"/>
      <c r="AS496" s="67"/>
      <c r="AT496" s="67"/>
    </row>
    <row r="497" spans="35:46" x14ac:dyDescent="0.45">
      <c r="AI497" s="67"/>
      <c r="AJ497" s="67"/>
      <c r="AK497" s="67"/>
      <c r="AL497" s="67"/>
      <c r="AM497" s="67"/>
      <c r="AN497" s="67"/>
      <c r="AO497" s="67"/>
      <c r="AP497" s="67"/>
      <c r="AQ497" s="67"/>
      <c r="AR497" s="67"/>
      <c r="AS497" s="67"/>
      <c r="AT497" s="67"/>
    </row>
    <row r="498" spans="35:46" x14ac:dyDescent="0.45">
      <c r="AI498" s="67"/>
      <c r="AJ498" s="67"/>
      <c r="AK498" s="67"/>
      <c r="AL498" s="67"/>
      <c r="AM498" s="67"/>
      <c r="AN498" s="67"/>
      <c r="AO498" s="67"/>
      <c r="AP498" s="67"/>
      <c r="AQ498" s="67"/>
      <c r="AR498" s="67"/>
      <c r="AS498" s="67"/>
      <c r="AT498" s="67"/>
    </row>
    <row r="499" spans="35:46" x14ac:dyDescent="0.45">
      <c r="AI499" s="67"/>
      <c r="AJ499" s="67"/>
      <c r="AK499" s="67"/>
      <c r="AL499" s="67"/>
      <c r="AM499" s="67"/>
      <c r="AN499" s="67"/>
      <c r="AO499" s="67"/>
      <c r="AP499" s="67"/>
      <c r="AQ499" s="67"/>
      <c r="AR499" s="67"/>
      <c r="AS499" s="67"/>
      <c r="AT499" s="67"/>
    </row>
    <row r="500" spans="35:46" x14ac:dyDescent="0.45">
      <c r="AI500" s="67"/>
      <c r="AJ500" s="67"/>
      <c r="AK500" s="67"/>
      <c r="AL500" s="67"/>
      <c r="AM500" s="67"/>
      <c r="AN500" s="67"/>
      <c r="AO500" s="67"/>
      <c r="AP500" s="67"/>
      <c r="AQ500" s="67"/>
      <c r="AR500" s="67"/>
      <c r="AS500" s="67"/>
      <c r="AT500" s="67"/>
    </row>
    <row r="501" spans="35:46" x14ac:dyDescent="0.45">
      <c r="AI501" s="67"/>
      <c r="AJ501" s="67"/>
      <c r="AK501" s="67"/>
      <c r="AL501" s="67"/>
      <c r="AM501" s="67"/>
      <c r="AN501" s="67"/>
      <c r="AO501" s="67"/>
      <c r="AP501" s="67"/>
      <c r="AQ501" s="67"/>
      <c r="AR501" s="67"/>
      <c r="AS501" s="67"/>
      <c r="AT501" s="67"/>
    </row>
    <row r="502" spans="35:46" x14ac:dyDescent="0.45">
      <c r="AI502" s="67"/>
      <c r="AJ502" s="67"/>
      <c r="AK502" s="67"/>
      <c r="AL502" s="67"/>
      <c r="AM502" s="67"/>
      <c r="AN502" s="67"/>
      <c r="AO502" s="67"/>
      <c r="AP502" s="67"/>
      <c r="AQ502" s="67"/>
      <c r="AR502" s="67"/>
      <c r="AS502" s="67"/>
      <c r="AT502" s="67"/>
    </row>
    <row r="503" spans="35:46" x14ac:dyDescent="0.45">
      <c r="AI503" s="67"/>
      <c r="AJ503" s="67"/>
      <c r="AK503" s="67"/>
      <c r="AL503" s="67"/>
      <c r="AM503" s="67"/>
      <c r="AN503" s="67"/>
      <c r="AO503" s="67"/>
      <c r="AP503" s="67"/>
      <c r="AQ503" s="67"/>
      <c r="AR503" s="67"/>
      <c r="AS503" s="67"/>
      <c r="AT503" s="67"/>
    </row>
    <row r="504" spans="35:46" x14ac:dyDescent="0.45">
      <c r="AI504" s="67"/>
      <c r="AJ504" s="67"/>
      <c r="AK504" s="67"/>
      <c r="AL504" s="67"/>
      <c r="AM504" s="67"/>
      <c r="AN504" s="67"/>
      <c r="AO504" s="67"/>
      <c r="AP504" s="67"/>
      <c r="AQ504" s="67"/>
      <c r="AR504" s="67"/>
      <c r="AS504" s="67"/>
      <c r="AT504" s="67"/>
    </row>
    <row r="505" spans="35:46" x14ac:dyDescent="0.45">
      <c r="AI505" s="67"/>
      <c r="AJ505" s="67"/>
      <c r="AK505" s="67"/>
      <c r="AL505" s="67"/>
      <c r="AM505" s="67"/>
      <c r="AN505" s="67"/>
      <c r="AO505" s="67"/>
      <c r="AP505" s="67"/>
      <c r="AQ505" s="67"/>
      <c r="AR505" s="67"/>
      <c r="AS505" s="67"/>
      <c r="AT505" s="67"/>
    </row>
    <row r="506" spans="35:46" x14ac:dyDescent="0.45">
      <c r="AI506" s="67"/>
      <c r="AJ506" s="67"/>
      <c r="AK506" s="67"/>
      <c r="AL506" s="67"/>
      <c r="AM506" s="67"/>
      <c r="AN506" s="67"/>
      <c r="AO506" s="67"/>
      <c r="AP506" s="67"/>
      <c r="AQ506" s="67"/>
      <c r="AR506" s="67"/>
      <c r="AS506" s="67"/>
      <c r="AT506" s="67"/>
    </row>
    <row r="507" spans="35:46" x14ac:dyDescent="0.45">
      <c r="AI507" s="67"/>
      <c r="AJ507" s="67"/>
      <c r="AK507" s="67"/>
      <c r="AL507" s="67"/>
      <c r="AM507" s="67"/>
      <c r="AN507" s="67"/>
      <c r="AO507" s="67"/>
      <c r="AP507" s="67"/>
      <c r="AQ507" s="67"/>
      <c r="AR507" s="67"/>
      <c r="AS507" s="67"/>
      <c r="AT507" s="67"/>
    </row>
    <row r="508" spans="35:46" x14ac:dyDescent="0.45">
      <c r="AI508" s="67"/>
      <c r="AJ508" s="67"/>
      <c r="AK508" s="67"/>
      <c r="AL508" s="67"/>
      <c r="AM508" s="67"/>
      <c r="AN508" s="67"/>
      <c r="AO508" s="67"/>
      <c r="AP508" s="67"/>
      <c r="AQ508" s="67"/>
      <c r="AR508" s="67"/>
      <c r="AS508" s="67"/>
      <c r="AT508" s="67"/>
    </row>
    <row r="509" spans="35:46" x14ac:dyDescent="0.45">
      <c r="AI509" s="67"/>
      <c r="AJ509" s="67"/>
      <c r="AK509" s="67"/>
      <c r="AL509" s="67"/>
      <c r="AM509" s="67"/>
      <c r="AN509" s="67"/>
      <c r="AO509" s="67"/>
      <c r="AP509" s="67"/>
      <c r="AQ509" s="67"/>
      <c r="AR509" s="67"/>
      <c r="AS509" s="67"/>
      <c r="AT509" s="67"/>
    </row>
    <row r="510" spans="35:46" x14ac:dyDescent="0.45">
      <c r="AI510" s="67"/>
      <c r="AJ510" s="67"/>
      <c r="AK510" s="67"/>
      <c r="AL510" s="67"/>
      <c r="AM510" s="67"/>
      <c r="AN510" s="67"/>
      <c r="AO510" s="67"/>
      <c r="AP510" s="67"/>
      <c r="AQ510" s="67"/>
      <c r="AR510" s="67"/>
      <c r="AS510" s="67"/>
      <c r="AT510" s="67"/>
    </row>
    <row r="511" spans="35:46" x14ac:dyDescent="0.45">
      <c r="AI511" s="67"/>
      <c r="AJ511" s="67"/>
      <c r="AK511" s="67"/>
      <c r="AL511" s="67"/>
      <c r="AM511" s="67"/>
      <c r="AN511" s="67"/>
      <c r="AO511" s="67"/>
      <c r="AP511" s="67"/>
      <c r="AQ511" s="67"/>
      <c r="AR511" s="67"/>
      <c r="AS511" s="67"/>
      <c r="AT511" s="67"/>
    </row>
    <row r="512" spans="35:46" x14ac:dyDescent="0.45">
      <c r="AI512" s="67"/>
      <c r="AJ512" s="67"/>
      <c r="AK512" s="67"/>
      <c r="AL512" s="67"/>
      <c r="AM512" s="67"/>
      <c r="AN512" s="67"/>
      <c r="AO512" s="67"/>
      <c r="AP512" s="67"/>
      <c r="AQ512" s="67"/>
      <c r="AR512" s="67"/>
      <c r="AS512" s="67"/>
      <c r="AT512" s="67"/>
    </row>
    <row r="513" spans="35:46" x14ac:dyDescent="0.45">
      <c r="AI513" s="67"/>
      <c r="AJ513" s="67"/>
      <c r="AK513" s="67"/>
      <c r="AL513" s="67"/>
      <c r="AM513" s="67"/>
      <c r="AN513" s="67"/>
      <c r="AO513" s="67"/>
      <c r="AP513" s="67"/>
      <c r="AQ513" s="67"/>
      <c r="AR513" s="67"/>
      <c r="AS513" s="67"/>
      <c r="AT513" s="67"/>
    </row>
    <row r="514" spans="35:46" x14ac:dyDescent="0.45">
      <c r="AI514" s="67"/>
      <c r="AJ514" s="67"/>
      <c r="AK514" s="67"/>
      <c r="AL514" s="67"/>
      <c r="AM514" s="67"/>
      <c r="AN514" s="67"/>
      <c r="AO514" s="67"/>
      <c r="AP514" s="67"/>
      <c r="AQ514" s="67"/>
      <c r="AR514" s="67"/>
      <c r="AS514" s="67"/>
      <c r="AT514" s="67"/>
    </row>
    <row r="515" spans="35:46" x14ac:dyDescent="0.45">
      <c r="AI515" s="67"/>
      <c r="AJ515" s="67"/>
      <c r="AK515" s="67"/>
      <c r="AL515" s="67"/>
      <c r="AM515" s="67"/>
      <c r="AN515" s="67"/>
      <c r="AO515" s="67"/>
      <c r="AP515" s="67"/>
      <c r="AQ515" s="67"/>
      <c r="AR515" s="67"/>
      <c r="AS515" s="67"/>
      <c r="AT515" s="67"/>
    </row>
    <row r="516" spans="35:46" x14ac:dyDescent="0.45">
      <c r="AI516" s="67"/>
      <c r="AJ516" s="67"/>
      <c r="AK516" s="67"/>
      <c r="AL516" s="67"/>
      <c r="AM516" s="67"/>
      <c r="AN516" s="67"/>
      <c r="AO516" s="67"/>
      <c r="AP516" s="67"/>
      <c r="AQ516" s="67"/>
      <c r="AR516" s="67"/>
      <c r="AS516" s="67"/>
      <c r="AT516" s="67"/>
    </row>
    <row r="517" spans="35:46" x14ac:dyDescent="0.45">
      <c r="AI517" s="67"/>
      <c r="AJ517" s="67"/>
      <c r="AK517" s="67"/>
      <c r="AL517" s="67"/>
      <c r="AM517" s="67"/>
      <c r="AN517" s="67"/>
      <c r="AO517" s="67"/>
      <c r="AP517" s="67"/>
      <c r="AQ517" s="67"/>
      <c r="AR517" s="67"/>
      <c r="AS517" s="67"/>
      <c r="AT517" s="67"/>
    </row>
    <row r="518" spans="35:46" x14ac:dyDescent="0.45">
      <c r="AI518" s="67"/>
      <c r="AJ518" s="67"/>
      <c r="AK518" s="67"/>
      <c r="AL518" s="67"/>
      <c r="AM518" s="67"/>
      <c r="AN518" s="67"/>
      <c r="AO518" s="67"/>
      <c r="AP518" s="67"/>
      <c r="AQ518" s="67"/>
      <c r="AR518" s="67"/>
      <c r="AS518" s="67"/>
      <c r="AT518" s="67"/>
    </row>
    <row r="519" spans="35:46" x14ac:dyDescent="0.45">
      <c r="AI519" s="67"/>
      <c r="AJ519" s="67"/>
      <c r="AK519" s="67"/>
      <c r="AL519" s="67"/>
      <c r="AM519" s="67"/>
      <c r="AN519" s="67"/>
      <c r="AO519" s="67"/>
      <c r="AP519" s="67"/>
      <c r="AQ519" s="67"/>
      <c r="AR519" s="67"/>
      <c r="AS519" s="67"/>
      <c r="AT519" s="67"/>
    </row>
    <row r="520" spans="35:46" x14ac:dyDescent="0.45">
      <c r="AI520" s="67"/>
      <c r="AJ520" s="67"/>
      <c r="AK520" s="67"/>
      <c r="AL520" s="67"/>
      <c r="AM520" s="67"/>
      <c r="AN520" s="67"/>
      <c r="AO520" s="67"/>
      <c r="AP520" s="67"/>
      <c r="AQ520" s="67"/>
      <c r="AR520" s="67"/>
      <c r="AS520" s="67"/>
      <c r="AT520" s="67"/>
    </row>
    <row r="521" spans="35:46" x14ac:dyDescent="0.45">
      <c r="AI521" s="67"/>
      <c r="AJ521" s="67"/>
      <c r="AK521" s="67"/>
      <c r="AL521" s="67"/>
      <c r="AM521" s="67"/>
      <c r="AN521" s="67"/>
      <c r="AO521" s="67"/>
      <c r="AP521" s="67"/>
      <c r="AQ521" s="67"/>
      <c r="AR521" s="67"/>
      <c r="AS521" s="67"/>
      <c r="AT521" s="67"/>
    </row>
    <row r="522" spans="35:46" x14ac:dyDescent="0.45">
      <c r="AI522" s="67"/>
      <c r="AJ522" s="67"/>
      <c r="AK522" s="67"/>
      <c r="AL522" s="67"/>
      <c r="AM522" s="67"/>
      <c r="AN522" s="67"/>
      <c r="AO522" s="67"/>
      <c r="AP522" s="67"/>
      <c r="AQ522" s="67"/>
      <c r="AR522" s="67"/>
      <c r="AS522" s="67"/>
      <c r="AT522" s="67"/>
    </row>
    <row r="523" spans="35:46" x14ac:dyDescent="0.45">
      <c r="AI523" s="67"/>
      <c r="AJ523" s="67"/>
      <c r="AK523" s="67"/>
      <c r="AL523" s="67"/>
      <c r="AM523" s="67"/>
      <c r="AN523" s="67"/>
      <c r="AO523" s="67"/>
      <c r="AP523" s="67"/>
      <c r="AQ523" s="67"/>
      <c r="AR523" s="67"/>
      <c r="AS523" s="67"/>
      <c r="AT523" s="67"/>
    </row>
    <row r="524" spans="35:46" x14ac:dyDescent="0.45">
      <c r="AI524" s="67"/>
      <c r="AJ524" s="67"/>
      <c r="AK524" s="67"/>
      <c r="AL524" s="67"/>
      <c r="AM524" s="67"/>
      <c r="AN524" s="67"/>
      <c r="AO524" s="67"/>
      <c r="AP524" s="67"/>
      <c r="AQ524" s="67"/>
      <c r="AR524" s="67"/>
      <c r="AS524" s="67"/>
      <c r="AT524" s="67"/>
    </row>
    <row r="525" spans="35:46" x14ac:dyDescent="0.45">
      <c r="AI525" s="67"/>
      <c r="AJ525" s="67"/>
      <c r="AK525" s="67"/>
      <c r="AL525" s="67"/>
      <c r="AM525" s="67"/>
      <c r="AN525" s="67"/>
      <c r="AO525" s="67"/>
      <c r="AP525" s="67"/>
      <c r="AQ525" s="67"/>
      <c r="AR525" s="67"/>
      <c r="AS525" s="67"/>
      <c r="AT525" s="67"/>
    </row>
    <row r="526" spans="35:46" x14ac:dyDescent="0.45">
      <c r="AI526" s="67"/>
      <c r="AJ526" s="67"/>
      <c r="AK526" s="67"/>
      <c r="AL526" s="67"/>
      <c r="AM526" s="67"/>
      <c r="AN526" s="67"/>
      <c r="AO526" s="67"/>
      <c r="AP526" s="67"/>
      <c r="AQ526" s="67"/>
      <c r="AR526" s="67"/>
      <c r="AS526" s="67"/>
      <c r="AT526" s="67"/>
    </row>
    <row r="527" spans="35:46" x14ac:dyDescent="0.45">
      <c r="AI527" s="67"/>
      <c r="AJ527" s="67"/>
      <c r="AK527" s="67"/>
      <c r="AL527" s="67"/>
      <c r="AM527" s="67"/>
      <c r="AN527" s="67"/>
      <c r="AO527" s="67"/>
      <c r="AP527" s="67"/>
      <c r="AQ527" s="67"/>
      <c r="AR527" s="67"/>
      <c r="AS527" s="67"/>
      <c r="AT527" s="67"/>
    </row>
    <row r="528" spans="35:46" x14ac:dyDescent="0.45">
      <c r="AI528" s="67"/>
      <c r="AJ528" s="67"/>
      <c r="AK528" s="67"/>
      <c r="AL528" s="67"/>
      <c r="AM528" s="67"/>
      <c r="AN528" s="67"/>
      <c r="AO528" s="67"/>
      <c r="AP528" s="67"/>
      <c r="AQ528" s="67"/>
      <c r="AR528" s="67"/>
      <c r="AS528" s="67"/>
      <c r="AT528" s="67"/>
    </row>
    <row r="529" spans="35:46" x14ac:dyDescent="0.45">
      <c r="AI529" s="67"/>
      <c r="AJ529" s="67"/>
      <c r="AK529" s="67"/>
      <c r="AL529" s="67"/>
      <c r="AM529" s="67"/>
      <c r="AN529" s="67"/>
      <c r="AO529" s="67"/>
      <c r="AP529" s="67"/>
      <c r="AQ529" s="67"/>
      <c r="AR529" s="67"/>
      <c r="AS529" s="67"/>
      <c r="AT529" s="67"/>
    </row>
    <row r="530" spans="35:46" x14ac:dyDescent="0.45">
      <c r="AI530" s="67"/>
      <c r="AJ530" s="67"/>
      <c r="AK530" s="67"/>
      <c r="AL530" s="67"/>
      <c r="AM530" s="67"/>
      <c r="AN530" s="67"/>
      <c r="AO530" s="67"/>
      <c r="AP530" s="67"/>
      <c r="AQ530" s="67"/>
      <c r="AR530" s="67"/>
      <c r="AS530" s="67"/>
      <c r="AT530" s="67"/>
    </row>
    <row r="531" spans="35:46" x14ac:dyDescent="0.45">
      <c r="AI531" s="67"/>
      <c r="AJ531" s="67"/>
      <c r="AK531" s="67"/>
      <c r="AL531" s="67"/>
      <c r="AM531" s="67"/>
      <c r="AN531" s="67"/>
      <c r="AO531" s="67"/>
      <c r="AP531" s="67"/>
      <c r="AQ531" s="67"/>
      <c r="AR531" s="67"/>
      <c r="AS531" s="67"/>
      <c r="AT531" s="67"/>
    </row>
    <row r="532" spans="35:46" x14ac:dyDescent="0.45">
      <c r="AI532" s="67"/>
      <c r="AJ532" s="67"/>
      <c r="AK532" s="67"/>
      <c r="AL532" s="67"/>
      <c r="AM532" s="67"/>
      <c r="AN532" s="67"/>
      <c r="AO532" s="67"/>
      <c r="AP532" s="67"/>
      <c r="AQ532" s="67"/>
      <c r="AR532" s="67"/>
      <c r="AS532" s="67"/>
      <c r="AT532" s="67"/>
    </row>
    <row r="533" spans="35:46" x14ac:dyDescent="0.45">
      <c r="AI533" s="67"/>
      <c r="AJ533" s="67"/>
      <c r="AK533" s="67"/>
      <c r="AL533" s="67"/>
      <c r="AM533" s="67"/>
      <c r="AN533" s="67"/>
      <c r="AO533" s="67"/>
      <c r="AP533" s="67"/>
      <c r="AQ533" s="67"/>
      <c r="AR533" s="67"/>
      <c r="AS533" s="67"/>
      <c r="AT533" s="67"/>
    </row>
    <row r="534" spans="35:46" x14ac:dyDescent="0.45">
      <c r="AI534" s="67"/>
      <c r="AJ534" s="67"/>
      <c r="AK534" s="67"/>
      <c r="AL534" s="67"/>
      <c r="AM534" s="67"/>
      <c r="AN534" s="67"/>
      <c r="AO534" s="67"/>
      <c r="AP534" s="67"/>
      <c r="AQ534" s="67"/>
      <c r="AR534" s="67"/>
      <c r="AS534" s="67"/>
      <c r="AT534" s="67"/>
    </row>
    <row r="535" spans="35:46" x14ac:dyDescent="0.45">
      <c r="AI535" s="67"/>
      <c r="AJ535" s="67"/>
      <c r="AK535" s="67"/>
      <c r="AL535" s="67"/>
      <c r="AM535" s="67"/>
      <c r="AN535" s="67"/>
      <c r="AO535" s="67"/>
      <c r="AP535" s="67"/>
      <c r="AQ535" s="67"/>
      <c r="AR535" s="67"/>
      <c r="AS535" s="67"/>
      <c r="AT535" s="67"/>
    </row>
    <row r="536" spans="35:46" x14ac:dyDescent="0.45">
      <c r="AI536" s="67"/>
      <c r="AJ536" s="67"/>
      <c r="AK536" s="67"/>
      <c r="AL536" s="67"/>
      <c r="AM536" s="67"/>
      <c r="AN536" s="67"/>
      <c r="AO536" s="67"/>
      <c r="AP536" s="67"/>
      <c r="AQ536" s="67"/>
      <c r="AR536" s="67"/>
      <c r="AS536" s="67"/>
      <c r="AT536" s="67"/>
    </row>
    <row r="537" spans="35:46" x14ac:dyDescent="0.45">
      <c r="AI537" s="67"/>
      <c r="AJ537" s="67"/>
      <c r="AK537" s="67"/>
      <c r="AL537" s="67"/>
      <c r="AM537" s="67"/>
      <c r="AN537" s="67"/>
      <c r="AO537" s="67"/>
      <c r="AP537" s="67"/>
      <c r="AQ537" s="67"/>
      <c r="AR537" s="67"/>
      <c r="AS537" s="67"/>
      <c r="AT537" s="67"/>
    </row>
    <row r="538" spans="35:46" x14ac:dyDescent="0.45">
      <c r="AI538" s="67"/>
      <c r="AJ538" s="67"/>
      <c r="AK538" s="67"/>
      <c r="AL538" s="67"/>
      <c r="AM538" s="67"/>
      <c r="AN538" s="67"/>
      <c r="AO538" s="67"/>
      <c r="AP538" s="67"/>
      <c r="AQ538" s="67"/>
      <c r="AR538" s="67"/>
      <c r="AS538" s="67"/>
      <c r="AT538" s="67"/>
    </row>
    <row r="539" spans="35:46" x14ac:dyDescent="0.45">
      <c r="AI539" s="67"/>
      <c r="AJ539" s="67"/>
      <c r="AK539" s="67"/>
      <c r="AL539" s="67"/>
      <c r="AM539" s="67"/>
      <c r="AN539" s="67"/>
      <c r="AO539" s="67"/>
      <c r="AP539" s="67"/>
      <c r="AQ539" s="67"/>
      <c r="AR539" s="67"/>
      <c r="AS539" s="67"/>
      <c r="AT539" s="67"/>
    </row>
    <row r="540" spans="35:46" x14ac:dyDescent="0.45">
      <c r="AI540" s="67"/>
      <c r="AJ540" s="67"/>
      <c r="AK540" s="67"/>
      <c r="AL540" s="67"/>
      <c r="AM540" s="67"/>
      <c r="AN540" s="67"/>
      <c r="AO540" s="67"/>
      <c r="AP540" s="67"/>
      <c r="AQ540" s="67"/>
      <c r="AR540" s="67"/>
      <c r="AS540" s="67"/>
      <c r="AT540" s="67"/>
    </row>
    <row r="541" spans="35:46" x14ac:dyDescent="0.45">
      <c r="AI541" s="67"/>
      <c r="AJ541" s="67"/>
      <c r="AK541" s="67"/>
      <c r="AL541" s="67"/>
      <c r="AM541" s="67"/>
      <c r="AN541" s="67"/>
      <c r="AO541" s="67"/>
      <c r="AP541" s="67"/>
      <c r="AQ541" s="67"/>
      <c r="AR541" s="67"/>
      <c r="AS541" s="67"/>
      <c r="AT541" s="67"/>
    </row>
    <row r="542" spans="35:46" x14ac:dyDescent="0.45">
      <c r="AI542" s="67"/>
      <c r="AJ542" s="67"/>
      <c r="AK542" s="67"/>
      <c r="AL542" s="67"/>
      <c r="AM542" s="67"/>
      <c r="AN542" s="67"/>
      <c r="AO542" s="67"/>
      <c r="AP542" s="67"/>
      <c r="AQ542" s="67"/>
      <c r="AR542" s="67"/>
      <c r="AS542" s="67"/>
      <c r="AT542" s="67"/>
    </row>
    <row r="543" spans="35:46" x14ac:dyDescent="0.45">
      <c r="AI543" s="67"/>
      <c r="AJ543" s="67"/>
      <c r="AK543" s="67"/>
      <c r="AL543" s="67"/>
      <c r="AM543" s="67"/>
      <c r="AN543" s="67"/>
      <c r="AO543" s="67"/>
      <c r="AP543" s="67"/>
      <c r="AQ543" s="67"/>
      <c r="AR543" s="67"/>
      <c r="AS543" s="67"/>
      <c r="AT543" s="67"/>
    </row>
    <row r="544" spans="35:46" x14ac:dyDescent="0.45">
      <c r="AI544" s="67"/>
      <c r="AJ544" s="67"/>
      <c r="AK544" s="67"/>
      <c r="AL544" s="67"/>
      <c r="AM544" s="67"/>
      <c r="AN544" s="67"/>
      <c r="AO544" s="67"/>
      <c r="AP544" s="67"/>
      <c r="AQ544" s="67"/>
      <c r="AR544" s="67"/>
      <c r="AS544" s="67"/>
      <c r="AT544" s="67"/>
    </row>
    <row r="545" spans="35:46" x14ac:dyDescent="0.45">
      <c r="AI545" s="67"/>
      <c r="AJ545" s="67"/>
      <c r="AK545" s="67"/>
      <c r="AL545" s="67"/>
      <c r="AM545" s="67"/>
      <c r="AN545" s="67"/>
      <c r="AO545" s="67"/>
      <c r="AP545" s="67"/>
      <c r="AQ545" s="67"/>
      <c r="AR545" s="67"/>
      <c r="AS545" s="67"/>
      <c r="AT545" s="67"/>
    </row>
    <row r="546" spans="35:46" x14ac:dyDescent="0.45">
      <c r="AI546" s="67"/>
      <c r="AJ546" s="67"/>
      <c r="AK546" s="67"/>
      <c r="AL546" s="67"/>
      <c r="AM546" s="67"/>
      <c r="AN546" s="67"/>
      <c r="AO546" s="67"/>
      <c r="AP546" s="67"/>
      <c r="AQ546" s="67"/>
      <c r="AR546" s="67"/>
      <c r="AS546" s="67"/>
      <c r="AT546" s="67"/>
    </row>
    <row r="547" spans="35:46" x14ac:dyDescent="0.45">
      <c r="AI547" s="67"/>
      <c r="AJ547" s="67"/>
      <c r="AK547" s="67"/>
      <c r="AL547" s="67"/>
      <c r="AM547" s="67"/>
      <c r="AN547" s="67"/>
      <c r="AO547" s="67"/>
      <c r="AP547" s="67"/>
      <c r="AQ547" s="67"/>
      <c r="AR547" s="67"/>
      <c r="AS547" s="67"/>
      <c r="AT547" s="67"/>
    </row>
    <row r="548" spans="35:46" x14ac:dyDescent="0.45">
      <c r="AI548" s="67"/>
      <c r="AJ548" s="67"/>
      <c r="AK548" s="67"/>
      <c r="AL548" s="67"/>
      <c r="AM548" s="67"/>
      <c r="AN548" s="67"/>
      <c r="AO548" s="67"/>
      <c r="AP548" s="67"/>
      <c r="AQ548" s="67"/>
      <c r="AR548" s="67"/>
      <c r="AS548" s="67"/>
      <c r="AT548" s="67"/>
    </row>
    <row r="549" spans="35:46" x14ac:dyDescent="0.45">
      <c r="AI549" s="67"/>
      <c r="AJ549" s="67"/>
      <c r="AK549" s="67"/>
      <c r="AL549" s="67"/>
      <c r="AM549" s="67"/>
      <c r="AN549" s="67"/>
      <c r="AO549" s="67"/>
      <c r="AP549" s="67"/>
      <c r="AQ549" s="67"/>
      <c r="AR549" s="67"/>
      <c r="AS549" s="67"/>
      <c r="AT549" s="67"/>
    </row>
    <row r="550" spans="35:46" x14ac:dyDescent="0.45">
      <c r="AI550" s="67"/>
      <c r="AJ550" s="67"/>
      <c r="AK550" s="67"/>
      <c r="AL550" s="67"/>
      <c r="AM550" s="67"/>
      <c r="AN550" s="67"/>
      <c r="AO550" s="67"/>
      <c r="AP550" s="67"/>
      <c r="AQ550" s="67"/>
      <c r="AR550" s="67"/>
      <c r="AS550" s="67"/>
      <c r="AT550" s="67"/>
    </row>
    <row r="551" spans="35:46" x14ac:dyDescent="0.45">
      <c r="AI551" s="67"/>
      <c r="AJ551" s="67"/>
      <c r="AK551" s="67"/>
      <c r="AL551" s="67"/>
      <c r="AM551" s="67"/>
      <c r="AN551" s="67"/>
      <c r="AO551" s="67"/>
      <c r="AP551" s="67"/>
      <c r="AQ551" s="67"/>
      <c r="AR551" s="67"/>
      <c r="AS551" s="67"/>
      <c r="AT551" s="67"/>
    </row>
    <row r="552" spans="35:46" x14ac:dyDescent="0.45">
      <c r="AI552" s="67"/>
      <c r="AJ552" s="67"/>
      <c r="AK552" s="67"/>
      <c r="AL552" s="67"/>
      <c r="AM552" s="67"/>
      <c r="AN552" s="67"/>
      <c r="AO552" s="67"/>
      <c r="AP552" s="67"/>
      <c r="AQ552" s="67"/>
      <c r="AR552" s="67"/>
      <c r="AS552" s="67"/>
      <c r="AT552" s="67"/>
    </row>
    <row r="553" spans="35:46" x14ac:dyDescent="0.45">
      <c r="AI553" s="67"/>
      <c r="AJ553" s="67"/>
      <c r="AK553" s="67"/>
      <c r="AL553" s="67"/>
      <c r="AM553" s="67"/>
      <c r="AN553" s="67"/>
      <c r="AO553" s="67"/>
      <c r="AP553" s="67"/>
      <c r="AQ553" s="67"/>
      <c r="AR553" s="67"/>
      <c r="AS553" s="67"/>
      <c r="AT553" s="67"/>
    </row>
    <row r="554" spans="35:46" x14ac:dyDescent="0.45">
      <c r="AI554" s="67"/>
      <c r="AJ554" s="67"/>
      <c r="AK554" s="67"/>
      <c r="AL554" s="67"/>
      <c r="AM554" s="67"/>
      <c r="AN554" s="67"/>
      <c r="AO554" s="67"/>
      <c r="AP554" s="67"/>
      <c r="AQ554" s="67"/>
      <c r="AR554" s="67"/>
      <c r="AS554" s="67"/>
      <c r="AT554" s="67"/>
    </row>
    <row r="555" spans="35:46" x14ac:dyDescent="0.45">
      <c r="AI555" s="67"/>
      <c r="AJ555" s="67"/>
      <c r="AK555" s="67"/>
      <c r="AL555" s="67"/>
      <c r="AM555" s="67"/>
      <c r="AN555" s="67"/>
      <c r="AO555" s="67"/>
      <c r="AP555" s="67"/>
      <c r="AQ555" s="67"/>
      <c r="AR555" s="67"/>
      <c r="AS555" s="67"/>
      <c r="AT555" s="67"/>
    </row>
    <row r="556" spans="35:46" x14ac:dyDescent="0.45">
      <c r="AI556" s="67"/>
      <c r="AJ556" s="67"/>
      <c r="AK556" s="67"/>
      <c r="AL556" s="67"/>
      <c r="AM556" s="67"/>
      <c r="AN556" s="67"/>
      <c r="AO556" s="67"/>
      <c r="AP556" s="67"/>
      <c r="AQ556" s="67"/>
      <c r="AR556" s="67"/>
      <c r="AS556" s="67"/>
      <c r="AT556" s="67"/>
    </row>
    <row r="557" spans="35:46" x14ac:dyDescent="0.45">
      <c r="AI557" s="67"/>
      <c r="AJ557" s="67"/>
      <c r="AK557" s="67"/>
      <c r="AL557" s="67"/>
      <c r="AM557" s="67"/>
      <c r="AN557" s="67"/>
      <c r="AO557" s="67"/>
      <c r="AP557" s="67"/>
      <c r="AQ557" s="67"/>
      <c r="AR557" s="67"/>
      <c r="AS557" s="67"/>
      <c r="AT557" s="67"/>
    </row>
    <row r="558" spans="35:46" x14ac:dyDescent="0.45">
      <c r="AI558" s="67"/>
      <c r="AJ558" s="67"/>
      <c r="AK558" s="67"/>
      <c r="AL558" s="67"/>
      <c r="AM558" s="67"/>
      <c r="AN558" s="67"/>
      <c r="AO558" s="67"/>
      <c r="AP558" s="67"/>
      <c r="AQ558" s="67"/>
      <c r="AR558" s="67"/>
      <c r="AS558" s="67"/>
      <c r="AT558" s="67"/>
    </row>
    <row r="559" spans="35:46" x14ac:dyDescent="0.45">
      <c r="AI559" s="67"/>
      <c r="AJ559" s="67"/>
      <c r="AK559" s="67"/>
      <c r="AL559" s="67"/>
      <c r="AM559" s="67"/>
      <c r="AN559" s="67"/>
      <c r="AO559" s="67"/>
      <c r="AP559" s="67"/>
      <c r="AQ559" s="67"/>
      <c r="AR559" s="67"/>
      <c r="AS559" s="67"/>
      <c r="AT559" s="67"/>
    </row>
    <row r="560" spans="35:46" x14ac:dyDescent="0.45">
      <c r="AI560" s="67"/>
      <c r="AJ560" s="67"/>
      <c r="AK560" s="67"/>
      <c r="AL560" s="67"/>
      <c r="AM560" s="67"/>
      <c r="AN560" s="67"/>
      <c r="AO560" s="67"/>
      <c r="AP560" s="67"/>
      <c r="AQ560" s="67"/>
      <c r="AR560" s="67"/>
      <c r="AS560" s="67"/>
      <c r="AT560" s="67"/>
    </row>
    <row r="561" spans="35:46" x14ac:dyDescent="0.45">
      <c r="AI561" s="67"/>
      <c r="AJ561" s="67"/>
      <c r="AK561" s="67"/>
      <c r="AL561" s="67"/>
      <c r="AM561" s="67"/>
      <c r="AN561" s="67"/>
      <c r="AO561" s="67"/>
      <c r="AP561" s="67"/>
      <c r="AQ561" s="67"/>
      <c r="AR561" s="67"/>
      <c r="AS561" s="67"/>
      <c r="AT561" s="67"/>
    </row>
    <row r="562" spans="35:46" x14ac:dyDescent="0.45">
      <c r="AI562" s="67"/>
      <c r="AJ562" s="67"/>
      <c r="AK562" s="67"/>
      <c r="AL562" s="67"/>
      <c r="AM562" s="67"/>
      <c r="AN562" s="67"/>
      <c r="AO562" s="67"/>
      <c r="AP562" s="67"/>
      <c r="AQ562" s="67"/>
      <c r="AR562" s="67"/>
      <c r="AS562" s="67"/>
      <c r="AT562" s="67"/>
    </row>
    <row r="563" spans="35:46" x14ac:dyDescent="0.45">
      <c r="AI563" s="67"/>
      <c r="AJ563" s="67"/>
      <c r="AK563" s="67"/>
      <c r="AL563" s="67"/>
      <c r="AM563" s="67"/>
      <c r="AN563" s="67"/>
      <c r="AO563" s="67"/>
      <c r="AP563" s="67"/>
      <c r="AQ563" s="67"/>
      <c r="AR563" s="67"/>
      <c r="AS563" s="67"/>
      <c r="AT563" s="67"/>
    </row>
    <row r="564" spans="35:46" x14ac:dyDescent="0.45">
      <c r="AI564" s="67"/>
      <c r="AJ564" s="67"/>
      <c r="AK564" s="67"/>
      <c r="AL564" s="67"/>
      <c r="AM564" s="67"/>
      <c r="AN564" s="67"/>
      <c r="AO564" s="67"/>
      <c r="AP564" s="67"/>
      <c r="AQ564" s="67"/>
      <c r="AR564" s="67"/>
      <c r="AS564" s="67"/>
      <c r="AT564" s="67"/>
    </row>
    <row r="565" spans="35:46" x14ac:dyDescent="0.45">
      <c r="AI565" s="67"/>
      <c r="AJ565" s="67"/>
      <c r="AK565" s="67"/>
      <c r="AL565" s="67"/>
      <c r="AM565" s="67"/>
      <c r="AN565" s="67"/>
      <c r="AO565" s="67"/>
      <c r="AP565" s="67"/>
      <c r="AQ565" s="67"/>
      <c r="AR565" s="67"/>
      <c r="AS565" s="67"/>
      <c r="AT565" s="67"/>
    </row>
    <row r="566" spans="35:46" x14ac:dyDescent="0.45">
      <c r="AI566" s="67"/>
      <c r="AJ566" s="67"/>
      <c r="AK566" s="67"/>
      <c r="AL566" s="67"/>
      <c r="AM566" s="67"/>
      <c r="AN566" s="67"/>
      <c r="AO566" s="67"/>
      <c r="AP566" s="67"/>
      <c r="AQ566" s="67"/>
      <c r="AR566" s="67"/>
      <c r="AS566" s="67"/>
      <c r="AT566" s="67"/>
    </row>
    <row r="567" spans="35:46" x14ac:dyDescent="0.45">
      <c r="AI567" s="67"/>
      <c r="AJ567" s="67"/>
      <c r="AK567" s="67"/>
      <c r="AL567" s="67"/>
      <c r="AM567" s="67"/>
      <c r="AN567" s="67"/>
      <c r="AO567" s="67"/>
      <c r="AP567" s="67"/>
      <c r="AQ567" s="67"/>
      <c r="AR567" s="67"/>
      <c r="AS567" s="67"/>
      <c r="AT567" s="67"/>
    </row>
    <row r="568" spans="35:46" x14ac:dyDescent="0.45">
      <c r="AI568" s="67"/>
      <c r="AJ568" s="67"/>
      <c r="AK568" s="67"/>
      <c r="AL568" s="67"/>
      <c r="AM568" s="67"/>
      <c r="AN568" s="67"/>
      <c r="AO568" s="67"/>
      <c r="AP568" s="67"/>
      <c r="AQ568" s="67"/>
      <c r="AR568" s="67"/>
      <c r="AS568" s="67"/>
      <c r="AT568" s="67"/>
    </row>
    <row r="569" spans="35:46" x14ac:dyDescent="0.45">
      <c r="AI569" s="67"/>
      <c r="AJ569" s="67"/>
      <c r="AK569" s="67"/>
      <c r="AL569" s="67"/>
      <c r="AM569" s="67"/>
      <c r="AN569" s="67"/>
      <c r="AO569" s="67"/>
      <c r="AP569" s="67"/>
      <c r="AQ569" s="67"/>
      <c r="AR569" s="67"/>
      <c r="AS569" s="67"/>
      <c r="AT569" s="67"/>
    </row>
    <row r="570" spans="35:46" x14ac:dyDescent="0.45">
      <c r="AI570" s="67"/>
      <c r="AJ570" s="67"/>
      <c r="AK570" s="67"/>
      <c r="AL570" s="67"/>
      <c r="AM570" s="67"/>
      <c r="AN570" s="67"/>
      <c r="AO570" s="67"/>
      <c r="AP570" s="67"/>
      <c r="AQ570" s="67"/>
      <c r="AR570" s="67"/>
      <c r="AS570" s="67"/>
      <c r="AT570" s="67"/>
    </row>
    <row r="571" spans="35:46" x14ac:dyDescent="0.45">
      <c r="AI571" s="67"/>
      <c r="AJ571" s="67"/>
      <c r="AK571" s="67"/>
      <c r="AL571" s="67"/>
      <c r="AM571" s="67"/>
      <c r="AN571" s="67"/>
      <c r="AO571" s="67"/>
      <c r="AP571" s="67"/>
      <c r="AQ571" s="67"/>
      <c r="AR571" s="67"/>
      <c r="AS571" s="67"/>
      <c r="AT571" s="67"/>
    </row>
    <row r="572" spans="35:46" x14ac:dyDescent="0.45">
      <c r="AI572" s="67"/>
      <c r="AJ572" s="67"/>
      <c r="AK572" s="67"/>
      <c r="AL572" s="67"/>
      <c r="AM572" s="67"/>
      <c r="AN572" s="67"/>
      <c r="AO572" s="67"/>
      <c r="AP572" s="67"/>
      <c r="AQ572" s="67"/>
      <c r="AR572" s="67"/>
      <c r="AS572" s="67"/>
      <c r="AT572" s="67"/>
    </row>
    <row r="573" spans="35:46" x14ac:dyDescent="0.45">
      <c r="AI573" s="67"/>
      <c r="AJ573" s="67"/>
      <c r="AK573" s="67"/>
      <c r="AL573" s="67"/>
      <c r="AM573" s="67"/>
      <c r="AN573" s="67"/>
      <c r="AO573" s="67"/>
      <c r="AP573" s="67"/>
      <c r="AQ573" s="67"/>
      <c r="AR573" s="67"/>
      <c r="AS573" s="67"/>
      <c r="AT573" s="67"/>
    </row>
    <row r="574" spans="35:46" x14ac:dyDescent="0.45">
      <c r="AI574" s="67"/>
      <c r="AJ574" s="67"/>
      <c r="AK574" s="67"/>
      <c r="AL574" s="67"/>
      <c r="AM574" s="67"/>
      <c r="AN574" s="67"/>
      <c r="AO574" s="67"/>
      <c r="AP574" s="67"/>
      <c r="AQ574" s="67"/>
      <c r="AR574" s="67"/>
      <c r="AS574" s="67"/>
      <c r="AT574" s="67"/>
    </row>
    <row r="575" spans="35:46" x14ac:dyDescent="0.45">
      <c r="AI575" s="67"/>
      <c r="AJ575" s="67"/>
      <c r="AK575" s="67"/>
      <c r="AL575" s="67"/>
      <c r="AM575" s="67"/>
      <c r="AN575" s="67"/>
      <c r="AO575" s="67"/>
      <c r="AP575" s="67"/>
      <c r="AQ575" s="67"/>
      <c r="AR575" s="67"/>
      <c r="AS575" s="67"/>
      <c r="AT575" s="67"/>
    </row>
    <row r="576" spans="35:46" x14ac:dyDescent="0.45">
      <c r="AI576" s="67"/>
      <c r="AJ576" s="67"/>
      <c r="AK576" s="67"/>
      <c r="AL576" s="67"/>
      <c r="AM576" s="67"/>
      <c r="AN576" s="67"/>
      <c r="AO576" s="67"/>
      <c r="AP576" s="67"/>
      <c r="AQ576" s="67"/>
      <c r="AR576" s="67"/>
      <c r="AS576" s="67"/>
      <c r="AT576" s="67"/>
    </row>
    <row r="577" spans="35:46" x14ac:dyDescent="0.45">
      <c r="AI577" s="67"/>
      <c r="AJ577" s="67"/>
      <c r="AK577" s="67"/>
      <c r="AL577" s="67"/>
      <c r="AM577" s="67"/>
      <c r="AN577" s="67"/>
      <c r="AO577" s="67"/>
      <c r="AP577" s="67"/>
      <c r="AQ577" s="67"/>
      <c r="AR577" s="67"/>
      <c r="AS577" s="67"/>
      <c r="AT577" s="67"/>
    </row>
    <row r="578" spans="35:46" x14ac:dyDescent="0.45">
      <c r="AI578" s="67"/>
      <c r="AJ578" s="67"/>
      <c r="AK578" s="67"/>
      <c r="AL578" s="67"/>
      <c r="AM578" s="67"/>
      <c r="AN578" s="67"/>
      <c r="AO578" s="67"/>
      <c r="AP578" s="67"/>
      <c r="AQ578" s="67"/>
      <c r="AR578" s="67"/>
      <c r="AS578" s="67"/>
      <c r="AT578" s="67"/>
    </row>
    <row r="579" spans="35:46" x14ac:dyDescent="0.45">
      <c r="AI579" s="67"/>
      <c r="AJ579" s="67"/>
      <c r="AK579" s="67"/>
      <c r="AL579" s="67"/>
      <c r="AM579" s="67"/>
      <c r="AN579" s="67"/>
      <c r="AO579" s="67"/>
      <c r="AP579" s="67"/>
      <c r="AQ579" s="67"/>
      <c r="AR579" s="67"/>
      <c r="AS579" s="67"/>
      <c r="AT579" s="67"/>
    </row>
    <row r="580" spans="35:46" x14ac:dyDescent="0.45">
      <c r="AI580" s="67"/>
      <c r="AJ580" s="67"/>
      <c r="AK580" s="67"/>
      <c r="AL580" s="67"/>
      <c r="AM580" s="67"/>
      <c r="AN580" s="67"/>
      <c r="AO580" s="67"/>
      <c r="AP580" s="67"/>
      <c r="AQ580" s="67"/>
      <c r="AR580" s="67"/>
      <c r="AS580" s="67"/>
      <c r="AT580" s="67"/>
    </row>
    <row r="581" spans="35:46" x14ac:dyDescent="0.45">
      <c r="AI581" s="67"/>
      <c r="AJ581" s="67"/>
      <c r="AK581" s="67"/>
      <c r="AL581" s="67"/>
      <c r="AM581" s="67"/>
      <c r="AN581" s="67"/>
      <c r="AO581" s="67"/>
      <c r="AP581" s="67"/>
      <c r="AQ581" s="67"/>
      <c r="AR581" s="67"/>
      <c r="AS581" s="67"/>
      <c r="AT581" s="67"/>
    </row>
    <row r="582" spans="35:46" x14ac:dyDescent="0.45">
      <c r="AI582" s="67"/>
      <c r="AJ582" s="67"/>
      <c r="AK582" s="67"/>
      <c r="AL582" s="67"/>
      <c r="AM582" s="67"/>
      <c r="AN582" s="67"/>
      <c r="AO582" s="67"/>
      <c r="AP582" s="67"/>
      <c r="AQ582" s="67"/>
      <c r="AR582" s="67"/>
      <c r="AS582" s="67"/>
      <c r="AT582" s="67"/>
    </row>
    <row r="583" spans="35:46" x14ac:dyDescent="0.45">
      <c r="AI583" s="67"/>
      <c r="AJ583" s="67"/>
      <c r="AK583" s="67"/>
      <c r="AL583" s="67"/>
      <c r="AM583" s="67"/>
      <c r="AN583" s="67"/>
      <c r="AO583" s="67"/>
      <c r="AP583" s="67"/>
      <c r="AQ583" s="67"/>
      <c r="AR583" s="67"/>
      <c r="AS583" s="67"/>
      <c r="AT583" s="67"/>
    </row>
    <row r="584" spans="35:46" x14ac:dyDescent="0.45">
      <c r="AI584" s="67"/>
      <c r="AJ584" s="67"/>
      <c r="AK584" s="67"/>
      <c r="AL584" s="67"/>
      <c r="AM584" s="67"/>
      <c r="AN584" s="67"/>
      <c r="AO584" s="67"/>
      <c r="AP584" s="67"/>
      <c r="AQ584" s="67"/>
      <c r="AR584" s="67"/>
      <c r="AS584" s="67"/>
      <c r="AT584" s="67"/>
    </row>
    <row r="585" spans="35:46" x14ac:dyDescent="0.45">
      <c r="AI585" s="67"/>
      <c r="AJ585" s="67"/>
      <c r="AK585" s="67"/>
      <c r="AL585" s="67"/>
      <c r="AM585" s="67"/>
      <c r="AN585" s="67"/>
      <c r="AO585" s="67"/>
      <c r="AP585" s="67"/>
      <c r="AQ585" s="67"/>
      <c r="AR585" s="67"/>
      <c r="AS585" s="67"/>
      <c r="AT585" s="67"/>
    </row>
    <row r="586" spans="35:46" x14ac:dyDescent="0.45">
      <c r="AI586" s="67"/>
      <c r="AJ586" s="67"/>
      <c r="AK586" s="67"/>
      <c r="AL586" s="67"/>
      <c r="AM586" s="67"/>
      <c r="AN586" s="67"/>
      <c r="AO586" s="67"/>
      <c r="AP586" s="67"/>
      <c r="AQ586" s="67"/>
      <c r="AR586" s="67"/>
      <c r="AS586" s="67"/>
      <c r="AT586" s="67"/>
    </row>
    <row r="587" spans="35:46" x14ac:dyDescent="0.45">
      <c r="AI587" s="67"/>
      <c r="AJ587" s="67"/>
      <c r="AK587" s="67"/>
      <c r="AL587" s="67"/>
      <c r="AM587" s="67"/>
      <c r="AN587" s="67"/>
      <c r="AO587" s="67"/>
      <c r="AP587" s="67"/>
      <c r="AQ587" s="67"/>
      <c r="AR587" s="67"/>
      <c r="AS587" s="67"/>
      <c r="AT587" s="67"/>
    </row>
    <row r="588" spans="35:46" x14ac:dyDescent="0.45">
      <c r="AI588" s="67"/>
      <c r="AJ588" s="67"/>
      <c r="AK588" s="67"/>
      <c r="AL588" s="67"/>
      <c r="AM588" s="67"/>
      <c r="AN588" s="67"/>
      <c r="AO588" s="67"/>
      <c r="AP588" s="67"/>
      <c r="AQ588" s="67"/>
      <c r="AR588" s="67"/>
      <c r="AS588" s="67"/>
      <c r="AT588" s="67"/>
    </row>
    <row r="589" spans="35:46" x14ac:dyDescent="0.45">
      <c r="AI589" s="67"/>
      <c r="AJ589" s="67"/>
      <c r="AK589" s="67"/>
      <c r="AL589" s="67"/>
      <c r="AM589" s="67"/>
      <c r="AN589" s="67"/>
      <c r="AO589" s="67"/>
      <c r="AP589" s="67"/>
      <c r="AQ589" s="67"/>
      <c r="AR589" s="67"/>
      <c r="AS589" s="67"/>
      <c r="AT589" s="67"/>
    </row>
    <row r="590" spans="35:46" x14ac:dyDescent="0.45">
      <c r="AI590" s="67"/>
      <c r="AJ590" s="67"/>
      <c r="AK590" s="67"/>
      <c r="AL590" s="67"/>
      <c r="AM590" s="67"/>
      <c r="AN590" s="67"/>
      <c r="AO590" s="67"/>
      <c r="AP590" s="67"/>
      <c r="AQ590" s="67"/>
      <c r="AR590" s="67"/>
      <c r="AS590" s="67"/>
      <c r="AT590" s="67"/>
    </row>
    <row r="591" spans="35:46" x14ac:dyDescent="0.45">
      <c r="AI591" s="67"/>
      <c r="AJ591" s="67"/>
      <c r="AK591" s="67"/>
      <c r="AL591" s="67"/>
      <c r="AM591" s="67"/>
      <c r="AN591" s="67"/>
      <c r="AO591" s="67"/>
      <c r="AP591" s="67"/>
      <c r="AQ591" s="67"/>
      <c r="AR591" s="67"/>
      <c r="AS591" s="67"/>
      <c r="AT591" s="67"/>
    </row>
    <row r="592" spans="35:46" x14ac:dyDescent="0.45">
      <c r="AI592" s="67"/>
      <c r="AJ592" s="67"/>
      <c r="AK592" s="67"/>
      <c r="AL592" s="67"/>
      <c r="AM592" s="67"/>
      <c r="AN592" s="67"/>
      <c r="AO592" s="67"/>
      <c r="AP592" s="67"/>
      <c r="AQ592" s="67"/>
      <c r="AR592" s="67"/>
      <c r="AS592" s="67"/>
      <c r="AT592" s="67"/>
    </row>
    <row r="593" spans="35:46" x14ac:dyDescent="0.45">
      <c r="AI593" s="67"/>
      <c r="AJ593" s="67"/>
      <c r="AK593" s="67"/>
      <c r="AL593" s="67"/>
      <c r="AM593" s="67"/>
      <c r="AN593" s="67"/>
      <c r="AO593" s="67"/>
      <c r="AP593" s="67"/>
      <c r="AQ593" s="67"/>
      <c r="AR593" s="67"/>
      <c r="AS593" s="67"/>
      <c r="AT593" s="67"/>
    </row>
    <row r="594" spans="35:46" x14ac:dyDescent="0.45">
      <c r="AI594" s="67"/>
      <c r="AJ594" s="67"/>
      <c r="AK594" s="67"/>
      <c r="AL594" s="67"/>
      <c r="AM594" s="67"/>
      <c r="AN594" s="67"/>
      <c r="AO594" s="67"/>
      <c r="AP594" s="67"/>
      <c r="AQ594" s="67"/>
      <c r="AR594" s="67"/>
      <c r="AS594" s="67"/>
      <c r="AT594" s="67"/>
    </row>
    <row r="595" spans="35:46" x14ac:dyDescent="0.45">
      <c r="AI595" s="67"/>
      <c r="AJ595" s="67"/>
      <c r="AK595" s="67"/>
      <c r="AL595" s="67"/>
      <c r="AM595" s="67"/>
      <c r="AN595" s="67"/>
      <c r="AO595" s="67"/>
      <c r="AP595" s="67"/>
      <c r="AQ595" s="67"/>
      <c r="AR595" s="67"/>
      <c r="AS595" s="67"/>
      <c r="AT595" s="67"/>
    </row>
    <row r="596" spans="35:46" x14ac:dyDescent="0.45">
      <c r="AI596" s="67"/>
      <c r="AJ596" s="67"/>
      <c r="AK596" s="67"/>
      <c r="AL596" s="67"/>
      <c r="AM596" s="67"/>
      <c r="AN596" s="67"/>
      <c r="AO596" s="67"/>
      <c r="AP596" s="67"/>
      <c r="AQ596" s="67"/>
      <c r="AR596" s="67"/>
      <c r="AS596" s="67"/>
      <c r="AT596" s="67"/>
    </row>
    <row r="597" spans="35:46" x14ac:dyDescent="0.45">
      <c r="AI597" s="67"/>
      <c r="AJ597" s="67"/>
      <c r="AK597" s="67"/>
      <c r="AL597" s="67"/>
      <c r="AM597" s="67"/>
      <c r="AN597" s="67"/>
      <c r="AO597" s="67"/>
      <c r="AP597" s="67"/>
      <c r="AQ597" s="67"/>
      <c r="AR597" s="67"/>
      <c r="AS597" s="67"/>
      <c r="AT597" s="67"/>
    </row>
    <row r="598" spans="35:46" x14ac:dyDescent="0.45">
      <c r="AI598" s="67"/>
      <c r="AJ598" s="67"/>
      <c r="AK598" s="67"/>
      <c r="AL598" s="67"/>
      <c r="AM598" s="67"/>
      <c r="AN598" s="67"/>
      <c r="AO598" s="67"/>
      <c r="AP598" s="67"/>
      <c r="AQ598" s="67"/>
      <c r="AR598" s="67"/>
      <c r="AS598" s="67"/>
      <c r="AT598" s="67"/>
    </row>
    <row r="599" spans="35:46" x14ac:dyDescent="0.45">
      <c r="AI599" s="67"/>
      <c r="AJ599" s="67"/>
      <c r="AK599" s="67"/>
      <c r="AL599" s="67"/>
      <c r="AM599" s="67"/>
      <c r="AN599" s="67"/>
      <c r="AO599" s="67"/>
      <c r="AP599" s="67"/>
      <c r="AQ599" s="67"/>
      <c r="AR599" s="67"/>
      <c r="AS599" s="67"/>
      <c r="AT599" s="67"/>
    </row>
    <row r="600" spans="35:46" x14ac:dyDescent="0.45">
      <c r="AI600" s="67"/>
      <c r="AJ600" s="67"/>
      <c r="AK600" s="67"/>
      <c r="AL600" s="67"/>
      <c r="AM600" s="67"/>
      <c r="AN600" s="67"/>
      <c r="AO600" s="67"/>
      <c r="AP600" s="67"/>
      <c r="AQ600" s="67"/>
      <c r="AR600" s="67"/>
      <c r="AS600" s="67"/>
      <c r="AT600" s="67"/>
    </row>
    <row r="601" spans="35:46" x14ac:dyDescent="0.45">
      <c r="AI601" s="67"/>
      <c r="AJ601" s="67"/>
      <c r="AK601" s="67"/>
      <c r="AL601" s="67"/>
      <c r="AM601" s="67"/>
      <c r="AN601" s="67"/>
      <c r="AO601" s="67"/>
      <c r="AP601" s="67"/>
      <c r="AQ601" s="67"/>
      <c r="AR601" s="67"/>
      <c r="AS601" s="67"/>
      <c r="AT601" s="67"/>
    </row>
    <row r="602" spans="35:46" x14ac:dyDescent="0.45">
      <c r="AI602" s="67"/>
      <c r="AJ602" s="67"/>
      <c r="AK602" s="67"/>
      <c r="AL602" s="67"/>
      <c r="AM602" s="67"/>
      <c r="AN602" s="67"/>
      <c r="AO602" s="67"/>
      <c r="AP602" s="67"/>
      <c r="AQ602" s="67"/>
      <c r="AR602" s="67"/>
      <c r="AS602" s="67"/>
      <c r="AT602" s="67"/>
    </row>
    <row r="603" spans="35:46" x14ac:dyDescent="0.45">
      <c r="AI603" s="67"/>
      <c r="AJ603" s="67"/>
      <c r="AK603" s="67"/>
      <c r="AL603" s="67"/>
      <c r="AM603" s="67"/>
      <c r="AN603" s="67"/>
      <c r="AO603" s="67"/>
      <c r="AP603" s="67"/>
      <c r="AQ603" s="67"/>
      <c r="AR603" s="67"/>
      <c r="AS603" s="67"/>
      <c r="AT603" s="67"/>
    </row>
    <row r="604" spans="35:46" x14ac:dyDescent="0.45">
      <c r="AI604" s="67"/>
      <c r="AJ604" s="67"/>
      <c r="AK604" s="67"/>
      <c r="AL604" s="67"/>
      <c r="AM604" s="67"/>
      <c r="AN604" s="67"/>
      <c r="AO604" s="67"/>
      <c r="AP604" s="67"/>
      <c r="AQ604" s="67"/>
      <c r="AR604" s="67"/>
      <c r="AS604" s="67"/>
      <c r="AT604" s="67"/>
    </row>
    <row r="605" spans="35:46" x14ac:dyDescent="0.45">
      <c r="AI605" s="67"/>
      <c r="AJ605" s="67"/>
      <c r="AK605" s="67"/>
      <c r="AL605" s="67"/>
      <c r="AM605" s="67"/>
      <c r="AN605" s="67"/>
      <c r="AO605" s="67"/>
      <c r="AP605" s="67"/>
      <c r="AQ605" s="67"/>
      <c r="AR605" s="67"/>
      <c r="AS605" s="67"/>
      <c r="AT605" s="67"/>
    </row>
    <row r="606" spans="35:46" x14ac:dyDescent="0.45">
      <c r="AI606" s="67"/>
      <c r="AJ606" s="67"/>
      <c r="AK606" s="67"/>
      <c r="AL606" s="67"/>
      <c r="AM606" s="67"/>
      <c r="AN606" s="67"/>
      <c r="AO606" s="67"/>
      <c r="AP606" s="67"/>
      <c r="AQ606" s="67"/>
      <c r="AR606" s="67"/>
      <c r="AS606" s="67"/>
      <c r="AT606" s="67"/>
    </row>
    <row r="607" spans="35:46" x14ac:dyDescent="0.45">
      <c r="AI607" s="67"/>
      <c r="AJ607" s="67"/>
      <c r="AK607" s="67"/>
      <c r="AL607" s="67"/>
      <c r="AM607" s="67"/>
      <c r="AN607" s="67"/>
      <c r="AO607" s="67"/>
      <c r="AP607" s="67"/>
      <c r="AQ607" s="67"/>
      <c r="AR607" s="67"/>
      <c r="AS607" s="67"/>
      <c r="AT607" s="67"/>
    </row>
    <row r="608" spans="35:46" x14ac:dyDescent="0.45">
      <c r="AI608" s="67"/>
      <c r="AJ608" s="67"/>
      <c r="AK608" s="67"/>
      <c r="AL608" s="67"/>
      <c r="AM608" s="67"/>
      <c r="AN608" s="67"/>
      <c r="AO608" s="67"/>
      <c r="AP608" s="67"/>
      <c r="AQ608" s="67"/>
      <c r="AR608" s="67"/>
      <c r="AS608" s="67"/>
      <c r="AT608" s="67"/>
    </row>
    <row r="609" spans="35:46" x14ac:dyDescent="0.45">
      <c r="AI609" s="67"/>
      <c r="AJ609" s="67"/>
      <c r="AK609" s="67"/>
      <c r="AL609" s="67"/>
      <c r="AM609" s="67"/>
      <c r="AN609" s="67"/>
      <c r="AO609" s="67"/>
      <c r="AP609" s="67"/>
      <c r="AQ609" s="67"/>
      <c r="AR609" s="67"/>
      <c r="AS609" s="67"/>
      <c r="AT609" s="67"/>
    </row>
    <row r="610" spans="35:46" x14ac:dyDescent="0.45">
      <c r="AI610" s="67"/>
      <c r="AJ610" s="67"/>
      <c r="AK610" s="67"/>
      <c r="AL610" s="67"/>
      <c r="AM610" s="67"/>
      <c r="AN610" s="67"/>
      <c r="AO610" s="67"/>
      <c r="AP610" s="67"/>
      <c r="AQ610" s="67"/>
      <c r="AR610" s="67"/>
      <c r="AS610" s="67"/>
      <c r="AT610" s="67"/>
    </row>
    <row r="611" spans="35:46" x14ac:dyDescent="0.45">
      <c r="AI611" s="67"/>
      <c r="AJ611" s="67"/>
      <c r="AK611" s="67"/>
      <c r="AL611" s="67"/>
      <c r="AM611" s="67"/>
      <c r="AN611" s="67"/>
      <c r="AO611" s="67"/>
      <c r="AP611" s="67"/>
      <c r="AQ611" s="67"/>
      <c r="AR611" s="67"/>
      <c r="AS611" s="67"/>
      <c r="AT611" s="67"/>
    </row>
    <row r="612" spans="35:46" x14ac:dyDescent="0.45">
      <c r="AI612" s="67"/>
      <c r="AJ612" s="67"/>
      <c r="AK612" s="67"/>
      <c r="AL612" s="67"/>
      <c r="AM612" s="67"/>
      <c r="AN612" s="67"/>
      <c r="AO612" s="67"/>
      <c r="AP612" s="67"/>
      <c r="AQ612" s="67"/>
      <c r="AR612" s="67"/>
      <c r="AS612" s="67"/>
      <c r="AT612" s="67"/>
    </row>
    <row r="613" spans="35:46" x14ac:dyDescent="0.45">
      <c r="AI613" s="67"/>
      <c r="AJ613" s="67"/>
      <c r="AK613" s="67"/>
      <c r="AL613" s="67"/>
      <c r="AM613" s="67"/>
      <c r="AN613" s="67"/>
      <c r="AO613" s="67"/>
      <c r="AP613" s="67"/>
      <c r="AQ613" s="67"/>
      <c r="AR613" s="67"/>
      <c r="AS613" s="67"/>
      <c r="AT613" s="67"/>
    </row>
    <row r="614" spans="35:46" x14ac:dyDescent="0.45">
      <c r="AI614" s="67"/>
      <c r="AJ614" s="67"/>
      <c r="AK614" s="67"/>
      <c r="AL614" s="67"/>
      <c r="AM614" s="67"/>
      <c r="AN614" s="67"/>
      <c r="AO614" s="67"/>
      <c r="AP614" s="67"/>
      <c r="AQ614" s="67"/>
      <c r="AR614" s="67"/>
      <c r="AS614" s="67"/>
      <c r="AT614" s="67"/>
    </row>
    <row r="615" spans="35:46" x14ac:dyDescent="0.45">
      <c r="AI615" s="67"/>
      <c r="AJ615" s="67"/>
      <c r="AK615" s="67"/>
      <c r="AL615" s="67"/>
      <c r="AM615" s="67"/>
      <c r="AN615" s="67"/>
      <c r="AO615" s="67"/>
      <c r="AP615" s="67"/>
      <c r="AQ615" s="67"/>
      <c r="AR615" s="67"/>
      <c r="AS615" s="67"/>
      <c r="AT615" s="67"/>
    </row>
    <row r="616" spans="35:46" x14ac:dyDescent="0.45">
      <c r="AI616" s="67"/>
      <c r="AJ616" s="67"/>
      <c r="AK616" s="67"/>
      <c r="AL616" s="67"/>
      <c r="AM616" s="67"/>
      <c r="AN616" s="67"/>
      <c r="AO616" s="67"/>
      <c r="AP616" s="67"/>
      <c r="AQ616" s="67"/>
      <c r="AR616" s="67"/>
      <c r="AS616" s="67"/>
      <c r="AT616" s="67"/>
    </row>
    <row r="617" spans="35:46" x14ac:dyDescent="0.45">
      <c r="AI617" s="67"/>
      <c r="AJ617" s="67"/>
      <c r="AK617" s="67"/>
      <c r="AL617" s="67"/>
      <c r="AM617" s="67"/>
      <c r="AN617" s="67"/>
      <c r="AO617" s="67"/>
      <c r="AP617" s="67"/>
      <c r="AQ617" s="67"/>
      <c r="AR617" s="67"/>
      <c r="AS617" s="67"/>
      <c r="AT617" s="67"/>
    </row>
    <row r="618" spans="35:46" x14ac:dyDescent="0.45">
      <c r="AI618" s="67"/>
      <c r="AJ618" s="67"/>
      <c r="AK618" s="67"/>
      <c r="AL618" s="67"/>
      <c r="AM618" s="67"/>
      <c r="AN618" s="67"/>
      <c r="AO618" s="67"/>
      <c r="AP618" s="67"/>
      <c r="AQ618" s="67"/>
      <c r="AR618" s="67"/>
      <c r="AS618" s="67"/>
      <c r="AT618" s="67"/>
    </row>
    <row r="619" spans="35:46" x14ac:dyDescent="0.45">
      <c r="AI619" s="67"/>
      <c r="AJ619" s="67"/>
      <c r="AK619" s="67"/>
      <c r="AL619" s="67"/>
      <c r="AM619" s="67"/>
      <c r="AN619" s="67"/>
      <c r="AO619" s="67"/>
      <c r="AP619" s="67"/>
      <c r="AQ619" s="67"/>
      <c r="AR619" s="67"/>
      <c r="AS619" s="67"/>
      <c r="AT619" s="67"/>
    </row>
    <row r="620" spans="35:46" x14ac:dyDescent="0.45">
      <c r="AI620" s="67"/>
      <c r="AJ620" s="67"/>
      <c r="AK620" s="67"/>
      <c r="AL620" s="67"/>
      <c r="AM620" s="67"/>
      <c r="AN620" s="67"/>
      <c r="AO620" s="67"/>
      <c r="AP620" s="67"/>
      <c r="AQ620" s="67"/>
      <c r="AR620" s="67"/>
      <c r="AS620" s="67"/>
      <c r="AT620" s="67"/>
    </row>
    <row r="621" spans="35:46" x14ac:dyDescent="0.45">
      <c r="AI621" s="67"/>
      <c r="AJ621" s="67"/>
      <c r="AK621" s="67"/>
      <c r="AL621" s="67"/>
      <c r="AM621" s="67"/>
      <c r="AN621" s="67"/>
      <c r="AO621" s="67"/>
      <c r="AP621" s="67"/>
      <c r="AQ621" s="67"/>
      <c r="AR621" s="67"/>
      <c r="AS621" s="67"/>
      <c r="AT621" s="67"/>
    </row>
    <row r="622" spans="35:46" x14ac:dyDescent="0.45">
      <c r="AI622" s="67"/>
      <c r="AJ622" s="67"/>
      <c r="AK622" s="67"/>
      <c r="AL622" s="67"/>
      <c r="AM622" s="67"/>
      <c r="AN622" s="67"/>
      <c r="AO622" s="67"/>
      <c r="AP622" s="67"/>
      <c r="AQ622" s="67"/>
      <c r="AR622" s="67"/>
      <c r="AS622" s="67"/>
      <c r="AT622" s="67"/>
    </row>
    <row r="623" spans="35:46" x14ac:dyDescent="0.45">
      <c r="AI623" s="67"/>
      <c r="AJ623" s="67"/>
      <c r="AK623" s="67"/>
      <c r="AL623" s="67"/>
      <c r="AM623" s="67"/>
      <c r="AN623" s="67"/>
      <c r="AO623" s="67"/>
      <c r="AP623" s="67"/>
      <c r="AQ623" s="67"/>
      <c r="AR623" s="67"/>
      <c r="AS623" s="67"/>
      <c r="AT623" s="67"/>
    </row>
    <row r="624" spans="35:46" x14ac:dyDescent="0.45">
      <c r="AI624" s="67"/>
      <c r="AJ624" s="67"/>
      <c r="AK624" s="67"/>
      <c r="AL624" s="67"/>
      <c r="AM624" s="67"/>
      <c r="AN624" s="67"/>
      <c r="AO624" s="67"/>
      <c r="AP624" s="67"/>
      <c r="AQ624" s="67"/>
      <c r="AR624" s="67"/>
      <c r="AS624" s="67"/>
      <c r="AT624" s="67"/>
    </row>
    <row r="625" spans="35:46" x14ac:dyDescent="0.45">
      <c r="AI625" s="67"/>
      <c r="AJ625" s="67"/>
      <c r="AK625" s="67"/>
      <c r="AL625" s="67"/>
      <c r="AM625" s="67"/>
      <c r="AN625" s="67"/>
      <c r="AO625" s="67"/>
      <c r="AP625" s="67"/>
      <c r="AQ625" s="67"/>
      <c r="AR625" s="67"/>
      <c r="AS625" s="67"/>
      <c r="AT625" s="67"/>
    </row>
    <row r="626" spans="35:46" x14ac:dyDescent="0.45">
      <c r="AI626" s="67"/>
      <c r="AJ626" s="67"/>
      <c r="AK626" s="67"/>
      <c r="AL626" s="67"/>
      <c r="AM626" s="67"/>
      <c r="AN626" s="67"/>
      <c r="AO626" s="67"/>
      <c r="AP626" s="67"/>
      <c r="AQ626" s="67"/>
      <c r="AR626" s="67"/>
      <c r="AS626" s="67"/>
      <c r="AT626" s="67"/>
    </row>
    <row r="627" spans="35:46" x14ac:dyDescent="0.45">
      <c r="AI627" s="67"/>
      <c r="AJ627" s="67"/>
      <c r="AK627" s="67"/>
      <c r="AL627" s="67"/>
      <c r="AM627" s="67"/>
      <c r="AN627" s="67"/>
      <c r="AO627" s="67"/>
      <c r="AP627" s="67"/>
      <c r="AQ627" s="67"/>
      <c r="AR627" s="67"/>
      <c r="AS627" s="67"/>
      <c r="AT627" s="67"/>
    </row>
    <row r="628" spans="35:46" x14ac:dyDescent="0.45">
      <c r="AI628" s="67"/>
      <c r="AJ628" s="67"/>
      <c r="AK628" s="67"/>
      <c r="AL628" s="67"/>
      <c r="AM628" s="67"/>
      <c r="AN628" s="67"/>
      <c r="AO628" s="67"/>
      <c r="AP628" s="67"/>
      <c r="AQ628" s="67"/>
      <c r="AR628" s="67"/>
      <c r="AS628" s="67"/>
      <c r="AT628" s="67"/>
    </row>
    <row r="629" spans="35:46" x14ac:dyDescent="0.45">
      <c r="AI629" s="67"/>
      <c r="AJ629" s="67"/>
      <c r="AK629" s="67"/>
      <c r="AL629" s="67"/>
      <c r="AM629" s="67"/>
      <c r="AN629" s="67"/>
      <c r="AO629" s="67"/>
      <c r="AP629" s="67"/>
      <c r="AQ629" s="67"/>
      <c r="AR629" s="67"/>
      <c r="AS629" s="67"/>
      <c r="AT629" s="67"/>
    </row>
    <row r="630" spans="35:46" x14ac:dyDescent="0.45">
      <c r="AI630" s="67"/>
      <c r="AJ630" s="67"/>
      <c r="AK630" s="67"/>
      <c r="AL630" s="67"/>
      <c r="AM630" s="67"/>
      <c r="AN630" s="67"/>
      <c r="AO630" s="67"/>
      <c r="AP630" s="67"/>
      <c r="AQ630" s="67"/>
      <c r="AR630" s="67"/>
      <c r="AS630" s="67"/>
      <c r="AT630" s="67"/>
    </row>
    <row r="631" spans="35:46" x14ac:dyDescent="0.45">
      <c r="AI631" s="67"/>
      <c r="AJ631" s="67"/>
      <c r="AK631" s="67"/>
      <c r="AL631" s="67"/>
      <c r="AM631" s="67"/>
      <c r="AN631" s="67"/>
      <c r="AO631" s="67"/>
      <c r="AP631" s="67"/>
      <c r="AQ631" s="67"/>
      <c r="AR631" s="67"/>
      <c r="AS631" s="67"/>
      <c r="AT631" s="67"/>
    </row>
    <row r="632" spans="35:46" x14ac:dyDescent="0.45">
      <c r="AI632" s="67"/>
      <c r="AJ632" s="67"/>
      <c r="AK632" s="67"/>
      <c r="AL632" s="67"/>
      <c r="AM632" s="67"/>
      <c r="AN632" s="67"/>
      <c r="AO632" s="67"/>
      <c r="AP632" s="67"/>
      <c r="AQ632" s="67"/>
      <c r="AR632" s="67"/>
      <c r="AS632" s="67"/>
      <c r="AT632" s="67"/>
    </row>
    <row r="633" spans="35:46" x14ac:dyDescent="0.45">
      <c r="AI633" s="67"/>
      <c r="AJ633" s="67"/>
      <c r="AK633" s="67"/>
      <c r="AL633" s="67"/>
      <c r="AM633" s="67"/>
      <c r="AN633" s="67"/>
      <c r="AO633" s="67"/>
      <c r="AP633" s="67"/>
      <c r="AQ633" s="67"/>
      <c r="AR633" s="67"/>
      <c r="AS633" s="67"/>
      <c r="AT633" s="67"/>
    </row>
    <row r="634" spans="35:46" x14ac:dyDescent="0.45">
      <c r="AI634" s="67"/>
      <c r="AJ634" s="67"/>
      <c r="AK634" s="67"/>
      <c r="AL634" s="67"/>
      <c r="AM634" s="67"/>
      <c r="AN634" s="67"/>
      <c r="AO634" s="67"/>
      <c r="AP634" s="67"/>
      <c r="AQ634" s="67"/>
      <c r="AR634" s="67"/>
      <c r="AS634" s="67"/>
      <c r="AT634" s="67"/>
    </row>
    <row r="635" spans="35:46" x14ac:dyDescent="0.45">
      <c r="AI635" s="67"/>
      <c r="AJ635" s="67"/>
      <c r="AK635" s="67"/>
      <c r="AL635" s="67"/>
      <c r="AM635" s="67"/>
      <c r="AN635" s="67"/>
      <c r="AO635" s="67"/>
      <c r="AP635" s="67"/>
      <c r="AQ635" s="67"/>
      <c r="AR635" s="67"/>
      <c r="AS635" s="67"/>
      <c r="AT635" s="67"/>
    </row>
    <row r="636" spans="35:46" x14ac:dyDescent="0.45">
      <c r="AI636" s="67"/>
      <c r="AJ636" s="67"/>
      <c r="AK636" s="67"/>
      <c r="AL636" s="67"/>
      <c r="AM636" s="67"/>
      <c r="AN636" s="67"/>
      <c r="AO636" s="67"/>
      <c r="AP636" s="67"/>
      <c r="AQ636" s="67"/>
      <c r="AR636" s="67"/>
      <c r="AS636" s="67"/>
      <c r="AT636" s="67"/>
    </row>
    <row r="637" spans="35:46" x14ac:dyDescent="0.45">
      <c r="AI637" s="67"/>
      <c r="AJ637" s="67"/>
      <c r="AK637" s="67"/>
      <c r="AL637" s="67"/>
      <c r="AM637" s="67"/>
      <c r="AN637" s="67"/>
      <c r="AO637" s="67"/>
      <c r="AP637" s="67"/>
      <c r="AQ637" s="67"/>
      <c r="AR637" s="67"/>
      <c r="AS637" s="67"/>
      <c r="AT637" s="67"/>
    </row>
    <row r="638" spans="35:46" x14ac:dyDescent="0.45">
      <c r="AI638" s="67"/>
      <c r="AJ638" s="67"/>
      <c r="AK638" s="67"/>
      <c r="AL638" s="67"/>
      <c r="AM638" s="67"/>
      <c r="AN638" s="67"/>
      <c r="AO638" s="67"/>
      <c r="AP638" s="67"/>
      <c r="AQ638" s="67"/>
      <c r="AR638" s="67"/>
      <c r="AS638" s="67"/>
      <c r="AT638" s="67"/>
    </row>
    <row r="639" spans="35:46" x14ac:dyDescent="0.45">
      <c r="AI639" s="67"/>
      <c r="AJ639" s="67"/>
      <c r="AK639" s="67"/>
      <c r="AL639" s="67"/>
      <c r="AM639" s="67"/>
      <c r="AN639" s="67"/>
      <c r="AO639" s="67"/>
      <c r="AP639" s="67"/>
      <c r="AQ639" s="67"/>
      <c r="AR639" s="67"/>
      <c r="AS639" s="67"/>
      <c r="AT639" s="67"/>
    </row>
    <row r="640" spans="35:46" x14ac:dyDescent="0.45">
      <c r="AI640" s="67"/>
      <c r="AJ640" s="67"/>
      <c r="AK640" s="67"/>
      <c r="AL640" s="67"/>
      <c r="AM640" s="67"/>
      <c r="AN640" s="67"/>
      <c r="AO640" s="67"/>
      <c r="AP640" s="67"/>
      <c r="AQ640" s="67"/>
      <c r="AR640" s="67"/>
      <c r="AS640" s="67"/>
      <c r="AT640" s="67"/>
    </row>
    <row r="641" spans="35:46" x14ac:dyDescent="0.45">
      <c r="AI641" s="67"/>
      <c r="AJ641" s="67"/>
      <c r="AK641" s="67"/>
      <c r="AL641" s="67"/>
      <c r="AM641" s="67"/>
      <c r="AN641" s="67"/>
      <c r="AO641" s="67"/>
      <c r="AP641" s="67"/>
      <c r="AQ641" s="67"/>
      <c r="AR641" s="67"/>
      <c r="AS641" s="67"/>
      <c r="AT641" s="67"/>
    </row>
    <row r="642" spans="35:46" x14ac:dyDescent="0.45">
      <c r="AI642" s="67"/>
      <c r="AJ642" s="67"/>
      <c r="AK642" s="67"/>
      <c r="AL642" s="67"/>
      <c r="AM642" s="67"/>
      <c r="AN642" s="67"/>
      <c r="AO642" s="67"/>
      <c r="AP642" s="67"/>
      <c r="AQ642" s="67"/>
      <c r="AR642" s="67"/>
      <c r="AS642" s="67"/>
      <c r="AT642" s="67"/>
    </row>
    <row r="643" spans="35:46" x14ac:dyDescent="0.45">
      <c r="AI643" s="67"/>
      <c r="AJ643" s="67"/>
      <c r="AK643" s="67"/>
      <c r="AL643" s="67"/>
      <c r="AM643" s="67"/>
      <c r="AN643" s="67"/>
      <c r="AO643" s="67"/>
      <c r="AP643" s="67"/>
      <c r="AQ643" s="67"/>
      <c r="AR643" s="67"/>
      <c r="AS643" s="67"/>
      <c r="AT643" s="67"/>
    </row>
    <row r="644" spans="35:46" x14ac:dyDescent="0.45">
      <c r="AI644" s="67"/>
      <c r="AJ644" s="67"/>
      <c r="AK644" s="67"/>
      <c r="AL644" s="67"/>
      <c r="AM644" s="67"/>
      <c r="AN644" s="67"/>
      <c r="AO644" s="67"/>
      <c r="AP644" s="67"/>
      <c r="AQ644" s="67"/>
      <c r="AR644" s="67"/>
      <c r="AS644" s="67"/>
      <c r="AT644" s="67"/>
    </row>
    <row r="645" spans="35:46" x14ac:dyDescent="0.45">
      <c r="AI645" s="67"/>
      <c r="AJ645" s="67"/>
      <c r="AK645" s="67"/>
      <c r="AL645" s="67"/>
      <c r="AM645" s="67"/>
      <c r="AN645" s="67"/>
      <c r="AO645" s="67"/>
      <c r="AP645" s="67"/>
      <c r="AQ645" s="67"/>
      <c r="AR645" s="67"/>
      <c r="AS645" s="67"/>
      <c r="AT645" s="67"/>
    </row>
    <row r="646" spans="35:46" x14ac:dyDescent="0.45">
      <c r="AI646" s="67"/>
      <c r="AJ646" s="67"/>
      <c r="AK646" s="67"/>
      <c r="AL646" s="67"/>
      <c r="AM646" s="67"/>
      <c r="AN646" s="67"/>
      <c r="AO646" s="67"/>
      <c r="AP646" s="67"/>
      <c r="AQ646" s="67"/>
      <c r="AR646" s="67"/>
      <c r="AS646" s="67"/>
      <c r="AT646" s="67"/>
    </row>
    <row r="647" spans="35:46" x14ac:dyDescent="0.45">
      <c r="AI647" s="67"/>
      <c r="AJ647" s="67"/>
      <c r="AK647" s="67"/>
      <c r="AL647" s="67"/>
      <c r="AM647" s="67"/>
      <c r="AN647" s="67"/>
      <c r="AO647" s="67"/>
      <c r="AP647" s="67"/>
      <c r="AQ647" s="67"/>
      <c r="AR647" s="67"/>
      <c r="AS647" s="67"/>
      <c r="AT647" s="67"/>
    </row>
    <row r="648" spans="35:46" x14ac:dyDescent="0.45">
      <c r="AI648" s="67"/>
      <c r="AJ648" s="67"/>
      <c r="AK648" s="67"/>
      <c r="AL648" s="67"/>
      <c r="AM648" s="67"/>
      <c r="AN648" s="67"/>
      <c r="AO648" s="67"/>
      <c r="AP648" s="67"/>
      <c r="AQ648" s="67"/>
      <c r="AR648" s="67"/>
      <c r="AS648" s="67"/>
      <c r="AT648" s="67"/>
    </row>
    <row r="649" spans="35:46" x14ac:dyDescent="0.45">
      <c r="AI649" s="67"/>
      <c r="AJ649" s="67"/>
      <c r="AK649" s="67"/>
      <c r="AL649" s="67"/>
      <c r="AM649" s="67"/>
      <c r="AN649" s="67"/>
      <c r="AO649" s="67"/>
      <c r="AP649" s="67"/>
      <c r="AQ649" s="67"/>
      <c r="AR649" s="67"/>
      <c r="AS649" s="67"/>
      <c r="AT649" s="67"/>
    </row>
    <row r="650" spans="35:46" x14ac:dyDescent="0.45">
      <c r="AI650" s="67"/>
      <c r="AJ650" s="67"/>
      <c r="AK650" s="67"/>
      <c r="AL650" s="67"/>
      <c r="AM650" s="67"/>
      <c r="AN650" s="67"/>
      <c r="AO650" s="67"/>
      <c r="AP650" s="67"/>
      <c r="AQ650" s="67"/>
      <c r="AR650" s="67"/>
      <c r="AS650" s="67"/>
      <c r="AT650" s="67"/>
    </row>
    <row r="651" spans="35:46" x14ac:dyDescent="0.45">
      <c r="AI651" s="67"/>
      <c r="AJ651" s="67"/>
      <c r="AK651" s="67"/>
      <c r="AL651" s="67"/>
      <c r="AM651" s="67"/>
      <c r="AN651" s="67"/>
      <c r="AO651" s="67"/>
      <c r="AP651" s="67"/>
      <c r="AQ651" s="67"/>
      <c r="AR651" s="67"/>
      <c r="AS651" s="67"/>
      <c r="AT651" s="67"/>
    </row>
    <row r="652" spans="35:46" x14ac:dyDescent="0.45">
      <c r="AI652" s="67"/>
      <c r="AJ652" s="67"/>
      <c r="AK652" s="67"/>
      <c r="AL652" s="67"/>
      <c r="AM652" s="67"/>
      <c r="AN652" s="67"/>
      <c r="AO652" s="67"/>
      <c r="AP652" s="67"/>
      <c r="AQ652" s="67"/>
      <c r="AR652" s="67"/>
      <c r="AS652" s="67"/>
      <c r="AT652" s="67"/>
    </row>
    <row r="653" spans="35:46" x14ac:dyDescent="0.45">
      <c r="AI653" s="67"/>
      <c r="AJ653" s="67"/>
      <c r="AK653" s="67"/>
      <c r="AL653" s="67"/>
      <c r="AM653" s="67"/>
      <c r="AN653" s="67"/>
      <c r="AO653" s="67"/>
      <c r="AP653" s="67"/>
      <c r="AQ653" s="67"/>
      <c r="AR653" s="67"/>
      <c r="AS653" s="67"/>
      <c r="AT653" s="67"/>
    </row>
    <row r="654" spans="35:46" x14ac:dyDescent="0.45">
      <c r="AI654" s="67"/>
      <c r="AJ654" s="67"/>
      <c r="AK654" s="67"/>
      <c r="AL654" s="67"/>
      <c r="AM654" s="67"/>
      <c r="AN654" s="67"/>
      <c r="AO654" s="67"/>
      <c r="AP654" s="67"/>
      <c r="AQ654" s="67"/>
      <c r="AR654" s="67"/>
      <c r="AS654" s="67"/>
      <c r="AT654" s="67"/>
    </row>
    <row r="655" spans="35:46" x14ac:dyDescent="0.45">
      <c r="AI655" s="67"/>
      <c r="AJ655" s="67"/>
      <c r="AK655" s="67"/>
      <c r="AL655" s="67"/>
      <c r="AM655" s="67"/>
      <c r="AN655" s="67"/>
      <c r="AO655" s="67"/>
      <c r="AP655" s="67"/>
      <c r="AQ655" s="67"/>
      <c r="AR655" s="67"/>
      <c r="AS655" s="67"/>
      <c r="AT655" s="67"/>
    </row>
    <row r="656" spans="35:46" x14ac:dyDescent="0.45">
      <c r="AI656" s="67"/>
      <c r="AJ656" s="67"/>
      <c r="AK656" s="67"/>
      <c r="AL656" s="67"/>
      <c r="AM656" s="67"/>
      <c r="AN656" s="67"/>
      <c r="AO656" s="67"/>
      <c r="AP656" s="67"/>
      <c r="AQ656" s="67"/>
      <c r="AR656" s="67"/>
      <c r="AS656" s="67"/>
      <c r="AT656" s="67"/>
    </row>
    <row r="657" spans="35:46" x14ac:dyDescent="0.45">
      <c r="AI657" s="67"/>
      <c r="AJ657" s="67"/>
      <c r="AK657" s="67"/>
      <c r="AL657" s="67"/>
      <c r="AM657" s="67"/>
      <c r="AN657" s="67"/>
      <c r="AO657" s="67"/>
      <c r="AP657" s="67"/>
      <c r="AQ657" s="67"/>
      <c r="AR657" s="67"/>
      <c r="AS657" s="67"/>
      <c r="AT657" s="67"/>
    </row>
    <row r="658" spans="35:46" x14ac:dyDescent="0.45">
      <c r="AI658" s="67"/>
      <c r="AJ658" s="67"/>
      <c r="AK658" s="67"/>
      <c r="AL658" s="67"/>
      <c r="AM658" s="67"/>
      <c r="AN658" s="67"/>
      <c r="AO658" s="67"/>
      <c r="AP658" s="67"/>
      <c r="AQ658" s="67"/>
      <c r="AR658" s="67"/>
      <c r="AS658" s="67"/>
      <c r="AT658" s="67"/>
    </row>
    <row r="659" spans="35:46" x14ac:dyDescent="0.45">
      <c r="AI659" s="67"/>
      <c r="AJ659" s="67"/>
      <c r="AK659" s="67"/>
      <c r="AL659" s="67"/>
      <c r="AM659" s="67"/>
      <c r="AN659" s="67"/>
      <c r="AO659" s="67"/>
      <c r="AP659" s="67"/>
      <c r="AQ659" s="67"/>
      <c r="AR659" s="67"/>
      <c r="AS659" s="67"/>
      <c r="AT659" s="67"/>
    </row>
    <row r="660" spans="35:46" x14ac:dyDescent="0.45">
      <c r="AI660" s="67"/>
      <c r="AJ660" s="67"/>
      <c r="AK660" s="67"/>
      <c r="AL660" s="67"/>
      <c r="AM660" s="67"/>
      <c r="AN660" s="67"/>
      <c r="AO660" s="67"/>
      <c r="AP660" s="67"/>
      <c r="AQ660" s="67"/>
      <c r="AR660" s="67"/>
      <c r="AS660" s="67"/>
      <c r="AT660" s="67"/>
    </row>
    <row r="661" spans="35:46" x14ac:dyDescent="0.45">
      <c r="AI661" s="67"/>
      <c r="AJ661" s="67"/>
      <c r="AK661" s="67"/>
      <c r="AL661" s="67"/>
      <c r="AM661" s="67"/>
      <c r="AN661" s="67"/>
      <c r="AO661" s="67"/>
      <c r="AP661" s="67"/>
      <c r="AQ661" s="67"/>
      <c r="AR661" s="67"/>
      <c r="AS661" s="67"/>
      <c r="AT661" s="67"/>
    </row>
    <row r="662" spans="35:46" x14ac:dyDescent="0.45">
      <c r="AI662" s="67"/>
      <c r="AJ662" s="67"/>
      <c r="AK662" s="67"/>
      <c r="AL662" s="67"/>
      <c r="AM662" s="67"/>
      <c r="AN662" s="67"/>
      <c r="AO662" s="67"/>
      <c r="AP662" s="67"/>
      <c r="AQ662" s="67"/>
      <c r="AR662" s="67"/>
      <c r="AS662" s="67"/>
      <c r="AT662" s="67"/>
    </row>
    <row r="663" spans="35:46" x14ac:dyDescent="0.45">
      <c r="AI663" s="67"/>
      <c r="AJ663" s="67"/>
      <c r="AK663" s="67"/>
      <c r="AL663" s="67"/>
      <c r="AM663" s="67"/>
      <c r="AN663" s="67"/>
      <c r="AO663" s="67"/>
      <c r="AP663" s="67"/>
      <c r="AQ663" s="67"/>
      <c r="AR663" s="67"/>
      <c r="AS663" s="67"/>
      <c r="AT663" s="67"/>
    </row>
    <row r="664" spans="35:46" x14ac:dyDescent="0.45">
      <c r="AI664" s="67"/>
      <c r="AJ664" s="67"/>
      <c r="AK664" s="67"/>
      <c r="AL664" s="67"/>
      <c r="AM664" s="67"/>
      <c r="AN664" s="67"/>
      <c r="AO664" s="67"/>
      <c r="AP664" s="67"/>
      <c r="AQ664" s="67"/>
      <c r="AR664" s="67"/>
      <c r="AS664" s="67"/>
      <c r="AT664" s="67"/>
    </row>
    <row r="665" spans="35:46" x14ac:dyDescent="0.45">
      <c r="AI665" s="67"/>
      <c r="AJ665" s="67"/>
      <c r="AK665" s="67"/>
      <c r="AL665" s="67"/>
      <c r="AM665" s="67"/>
      <c r="AN665" s="67"/>
      <c r="AO665" s="67"/>
      <c r="AP665" s="67"/>
      <c r="AQ665" s="67"/>
      <c r="AR665" s="67"/>
      <c r="AS665" s="67"/>
      <c r="AT665" s="67"/>
    </row>
    <row r="666" spans="35:46" x14ac:dyDescent="0.45">
      <c r="AI666" s="67"/>
      <c r="AJ666" s="67"/>
      <c r="AK666" s="67"/>
      <c r="AL666" s="67"/>
      <c r="AM666" s="67"/>
      <c r="AN666" s="67"/>
      <c r="AO666" s="67"/>
      <c r="AP666" s="67"/>
      <c r="AQ666" s="67"/>
      <c r="AR666" s="67"/>
      <c r="AS666" s="67"/>
      <c r="AT666" s="67"/>
    </row>
    <row r="667" spans="35:46" x14ac:dyDescent="0.45">
      <c r="AI667" s="67"/>
      <c r="AJ667" s="67"/>
      <c r="AK667" s="67"/>
      <c r="AL667" s="67"/>
      <c r="AM667" s="67"/>
      <c r="AN667" s="67"/>
      <c r="AO667" s="67"/>
      <c r="AP667" s="67"/>
      <c r="AQ667" s="67"/>
      <c r="AR667" s="67"/>
      <c r="AS667" s="67"/>
      <c r="AT667" s="67"/>
    </row>
    <row r="668" spans="35:46" x14ac:dyDescent="0.45">
      <c r="AI668" s="67"/>
      <c r="AJ668" s="67"/>
      <c r="AK668" s="67"/>
      <c r="AL668" s="67"/>
      <c r="AM668" s="67"/>
      <c r="AN668" s="67"/>
      <c r="AO668" s="67"/>
      <c r="AP668" s="67"/>
      <c r="AQ668" s="67"/>
      <c r="AR668" s="67"/>
      <c r="AS668" s="67"/>
      <c r="AT668" s="67"/>
    </row>
    <row r="669" spans="35:46" x14ac:dyDescent="0.45">
      <c r="AI669" s="67"/>
      <c r="AJ669" s="67"/>
      <c r="AK669" s="67"/>
      <c r="AL669" s="67"/>
      <c r="AM669" s="67"/>
      <c r="AN669" s="67"/>
      <c r="AO669" s="67"/>
      <c r="AP669" s="67"/>
      <c r="AQ669" s="67"/>
      <c r="AR669" s="67"/>
      <c r="AS669" s="67"/>
      <c r="AT669" s="67"/>
    </row>
    <row r="670" spans="35:46" x14ac:dyDescent="0.45">
      <c r="AI670" s="67"/>
      <c r="AJ670" s="67"/>
      <c r="AK670" s="67"/>
      <c r="AL670" s="67"/>
      <c r="AM670" s="67"/>
      <c r="AN670" s="67"/>
      <c r="AO670" s="67"/>
      <c r="AP670" s="67"/>
      <c r="AQ670" s="67"/>
      <c r="AR670" s="67"/>
      <c r="AS670" s="67"/>
      <c r="AT670" s="67"/>
    </row>
    <row r="671" spans="35:46" x14ac:dyDescent="0.45">
      <c r="AI671" s="67"/>
      <c r="AJ671" s="67"/>
      <c r="AK671" s="67"/>
      <c r="AL671" s="67"/>
      <c r="AM671" s="67"/>
      <c r="AN671" s="67"/>
      <c r="AO671" s="67"/>
      <c r="AP671" s="67"/>
      <c r="AQ671" s="67"/>
      <c r="AR671" s="67"/>
      <c r="AS671" s="67"/>
      <c r="AT671" s="67"/>
    </row>
    <row r="672" spans="35:46" x14ac:dyDescent="0.45">
      <c r="AI672" s="67"/>
      <c r="AJ672" s="67"/>
      <c r="AK672" s="67"/>
      <c r="AL672" s="67"/>
      <c r="AM672" s="67"/>
      <c r="AN672" s="67"/>
      <c r="AO672" s="67"/>
      <c r="AP672" s="67"/>
      <c r="AQ672" s="67"/>
      <c r="AR672" s="67"/>
      <c r="AS672" s="67"/>
      <c r="AT672" s="67"/>
    </row>
    <row r="673" spans="35:46" x14ac:dyDescent="0.45">
      <c r="AI673" s="67"/>
      <c r="AJ673" s="67"/>
      <c r="AK673" s="67"/>
      <c r="AL673" s="67"/>
      <c r="AM673" s="67"/>
      <c r="AN673" s="67"/>
      <c r="AO673" s="67"/>
      <c r="AP673" s="67"/>
      <c r="AQ673" s="67"/>
      <c r="AR673" s="67"/>
      <c r="AS673" s="67"/>
      <c r="AT673" s="67"/>
    </row>
    <row r="674" spans="35:46" x14ac:dyDescent="0.45">
      <c r="AI674" s="67"/>
      <c r="AJ674" s="67"/>
      <c r="AK674" s="67"/>
      <c r="AL674" s="67"/>
      <c r="AM674" s="67"/>
      <c r="AN674" s="67"/>
      <c r="AO674" s="67"/>
      <c r="AP674" s="67"/>
      <c r="AQ674" s="67"/>
      <c r="AR674" s="67"/>
      <c r="AS674" s="67"/>
      <c r="AT674" s="67"/>
    </row>
    <row r="675" spans="35:46" x14ac:dyDescent="0.45">
      <c r="AI675" s="67"/>
      <c r="AJ675" s="67"/>
      <c r="AK675" s="67"/>
      <c r="AL675" s="67"/>
      <c r="AM675" s="67"/>
      <c r="AN675" s="67"/>
      <c r="AO675" s="67"/>
      <c r="AP675" s="67"/>
      <c r="AQ675" s="67"/>
      <c r="AR675" s="67"/>
      <c r="AS675" s="67"/>
      <c r="AT675" s="67"/>
    </row>
    <row r="676" spans="35:46" x14ac:dyDescent="0.45">
      <c r="AI676" s="67"/>
      <c r="AJ676" s="67"/>
      <c r="AK676" s="67"/>
      <c r="AL676" s="67"/>
      <c r="AM676" s="67"/>
      <c r="AN676" s="67"/>
      <c r="AO676" s="67"/>
      <c r="AP676" s="67"/>
      <c r="AQ676" s="67"/>
      <c r="AR676" s="67"/>
      <c r="AS676" s="67"/>
      <c r="AT676" s="67"/>
    </row>
    <row r="677" spans="35:46" x14ac:dyDescent="0.45">
      <c r="AI677" s="67"/>
      <c r="AJ677" s="67"/>
      <c r="AK677" s="67"/>
      <c r="AL677" s="67"/>
      <c r="AM677" s="67"/>
      <c r="AN677" s="67"/>
      <c r="AO677" s="67"/>
      <c r="AP677" s="67"/>
      <c r="AQ677" s="67"/>
      <c r="AR677" s="67"/>
      <c r="AS677" s="67"/>
      <c r="AT677" s="67"/>
    </row>
    <row r="678" spans="35:46" x14ac:dyDescent="0.45">
      <c r="AI678" s="67"/>
      <c r="AJ678" s="67"/>
      <c r="AK678" s="67"/>
      <c r="AL678" s="67"/>
      <c r="AM678" s="67"/>
      <c r="AN678" s="67"/>
      <c r="AO678" s="67"/>
      <c r="AP678" s="67"/>
      <c r="AQ678" s="67"/>
      <c r="AR678" s="67"/>
      <c r="AS678" s="67"/>
      <c r="AT678" s="67"/>
    </row>
    <row r="679" spans="35:46" x14ac:dyDescent="0.45">
      <c r="AI679" s="67"/>
      <c r="AJ679" s="67"/>
      <c r="AK679" s="67"/>
      <c r="AL679" s="67"/>
      <c r="AM679" s="67"/>
      <c r="AN679" s="67"/>
      <c r="AO679" s="67"/>
      <c r="AP679" s="67"/>
      <c r="AQ679" s="67"/>
      <c r="AR679" s="67"/>
      <c r="AS679" s="67"/>
      <c r="AT679" s="67"/>
    </row>
    <row r="680" spans="35:46" x14ac:dyDescent="0.45">
      <c r="AI680" s="67"/>
      <c r="AJ680" s="67"/>
      <c r="AK680" s="67"/>
      <c r="AL680" s="67"/>
      <c r="AM680" s="67"/>
      <c r="AN680" s="67"/>
      <c r="AO680" s="67"/>
      <c r="AP680" s="67"/>
      <c r="AQ680" s="67"/>
      <c r="AR680" s="67"/>
      <c r="AS680" s="67"/>
      <c r="AT680" s="67"/>
    </row>
    <row r="681" spans="35:46" x14ac:dyDescent="0.45">
      <c r="AI681" s="67"/>
      <c r="AJ681" s="67"/>
      <c r="AK681" s="67"/>
      <c r="AL681" s="67"/>
      <c r="AM681" s="67"/>
      <c r="AN681" s="67"/>
      <c r="AO681" s="67"/>
      <c r="AP681" s="67"/>
      <c r="AQ681" s="67"/>
      <c r="AR681" s="67"/>
      <c r="AS681" s="67"/>
      <c r="AT681" s="67"/>
    </row>
    <row r="682" spans="35:46" x14ac:dyDescent="0.45">
      <c r="AI682" s="67"/>
      <c r="AJ682" s="67"/>
      <c r="AK682" s="67"/>
      <c r="AL682" s="67"/>
      <c r="AM682" s="67"/>
      <c r="AN682" s="67"/>
      <c r="AO682" s="67"/>
      <c r="AP682" s="67"/>
      <c r="AQ682" s="67"/>
      <c r="AR682" s="67"/>
      <c r="AS682" s="67"/>
      <c r="AT682" s="67"/>
    </row>
    <row r="683" spans="35:46" x14ac:dyDescent="0.45">
      <c r="AI683" s="67"/>
      <c r="AJ683" s="67"/>
      <c r="AK683" s="67"/>
      <c r="AL683" s="67"/>
      <c r="AM683" s="67"/>
      <c r="AN683" s="67"/>
      <c r="AO683" s="67"/>
      <c r="AP683" s="67"/>
      <c r="AQ683" s="67"/>
      <c r="AR683" s="67"/>
      <c r="AS683" s="67"/>
      <c r="AT683" s="67"/>
    </row>
    <row r="684" spans="35:46" x14ac:dyDescent="0.45">
      <c r="AI684" s="67"/>
      <c r="AJ684" s="67"/>
      <c r="AK684" s="67"/>
      <c r="AL684" s="67"/>
      <c r="AM684" s="67"/>
      <c r="AN684" s="67"/>
      <c r="AO684" s="67"/>
      <c r="AP684" s="67"/>
      <c r="AQ684" s="67"/>
      <c r="AR684" s="67"/>
      <c r="AS684" s="67"/>
      <c r="AT684" s="67"/>
    </row>
    <row r="685" spans="35:46" x14ac:dyDescent="0.45">
      <c r="AI685" s="67"/>
      <c r="AJ685" s="67"/>
      <c r="AK685" s="67"/>
      <c r="AL685" s="67"/>
      <c r="AM685" s="67"/>
      <c r="AN685" s="67"/>
      <c r="AO685" s="67"/>
      <c r="AP685" s="67"/>
      <c r="AQ685" s="67"/>
      <c r="AR685" s="67"/>
      <c r="AS685" s="67"/>
      <c r="AT685" s="67"/>
    </row>
    <row r="686" spans="35:46" x14ac:dyDescent="0.45">
      <c r="AI686" s="67"/>
      <c r="AJ686" s="67"/>
      <c r="AK686" s="67"/>
      <c r="AL686" s="67"/>
      <c r="AM686" s="67"/>
      <c r="AN686" s="67"/>
      <c r="AO686" s="67"/>
      <c r="AP686" s="67"/>
      <c r="AQ686" s="67"/>
      <c r="AR686" s="67"/>
      <c r="AS686" s="67"/>
      <c r="AT686" s="67"/>
    </row>
    <row r="687" spans="35:46" x14ac:dyDescent="0.45">
      <c r="AI687" s="67"/>
      <c r="AJ687" s="67"/>
      <c r="AK687" s="67"/>
      <c r="AL687" s="67"/>
      <c r="AM687" s="67"/>
      <c r="AN687" s="67"/>
      <c r="AO687" s="67"/>
      <c r="AP687" s="67"/>
      <c r="AQ687" s="67"/>
      <c r="AR687" s="67"/>
      <c r="AS687" s="67"/>
      <c r="AT687" s="67"/>
    </row>
    <row r="688" spans="35:46" x14ac:dyDescent="0.45">
      <c r="AI688" s="67"/>
      <c r="AJ688" s="67"/>
      <c r="AK688" s="67"/>
      <c r="AL688" s="67"/>
      <c r="AM688" s="67"/>
      <c r="AN688" s="67"/>
      <c r="AO688" s="67"/>
      <c r="AP688" s="67"/>
      <c r="AQ688" s="67"/>
      <c r="AR688" s="67"/>
      <c r="AS688" s="67"/>
      <c r="AT688" s="67"/>
    </row>
    <row r="689" spans="35:46" x14ac:dyDescent="0.45">
      <c r="AI689" s="67"/>
      <c r="AJ689" s="67"/>
      <c r="AK689" s="67"/>
      <c r="AL689" s="67"/>
      <c r="AM689" s="67"/>
      <c r="AN689" s="67"/>
      <c r="AO689" s="67"/>
      <c r="AP689" s="67"/>
      <c r="AQ689" s="67"/>
      <c r="AR689" s="67"/>
      <c r="AS689" s="67"/>
      <c r="AT689" s="67"/>
    </row>
    <row r="690" spans="35:46" x14ac:dyDescent="0.45">
      <c r="AI690" s="67"/>
      <c r="AJ690" s="67"/>
      <c r="AK690" s="67"/>
      <c r="AL690" s="67"/>
      <c r="AM690" s="67"/>
      <c r="AN690" s="67"/>
      <c r="AO690" s="67"/>
      <c r="AP690" s="67"/>
      <c r="AQ690" s="67"/>
      <c r="AR690" s="67"/>
      <c r="AS690" s="67"/>
      <c r="AT690" s="67"/>
    </row>
    <row r="691" spans="35:46" x14ac:dyDescent="0.45">
      <c r="AI691" s="67"/>
      <c r="AJ691" s="67"/>
      <c r="AK691" s="67"/>
      <c r="AL691" s="67"/>
      <c r="AM691" s="67"/>
      <c r="AN691" s="67"/>
      <c r="AO691" s="67"/>
      <c r="AP691" s="67"/>
      <c r="AQ691" s="67"/>
      <c r="AR691" s="67"/>
      <c r="AS691" s="67"/>
      <c r="AT691" s="67"/>
    </row>
    <row r="692" spans="35:46" x14ac:dyDescent="0.45">
      <c r="AI692" s="67"/>
      <c r="AJ692" s="67"/>
      <c r="AK692" s="67"/>
      <c r="AL692" s="67"/>
      <c r="AM692" s="67"/>
      <c r="AN692" s="67"/>
      <c r="AO692" s="67"/>
      <c r="AP692" s="67"/>
      <c r="AQ692" s="67"/>
      <c r="AR692" s="67"/>
      <c r="AS692" s="67"/>
      <c r="AT692" s="67"/>
    </row>
    <row r="693" spans="35:46" x14ac:dyDescent="0.45">
      <c r="AI693" s="67"/>
      <c r="AJ693" s="67"/>
      <c r="AK693" s="67"/>
      <c r="AL693" s="67"/>
      <c r="AM693" s="67"/>
      <c r="AN693" s="67"/>
      <c r="AO693" s="67"/>
      <c r="AP693" s="67"/>
      <c r="AQ693" s="67"/>
      <c r="AR693" s="67"/>
      <c r="AS693" s="67"/>
      <c r="AT693" s="67"/>
    </row>
    <row r="694" spans="35:46" x14ac:dyDescent="0.45">
      <c r="AI694" s="67"/>
      <c r="AJ694" s="67"/>
      <c r="AK694" s="67"/>
      <c r="AL694" s="67"/>
      <c r="AM694" s="67"/>
      <c r="AN694" s="67"/>
      <c r="AO694" s="67"/>
      <c r="AP694" s="67"/>
      <c r="AQ694" s="67"/>
      <c r="AR694" s="67"/>
      <c r="AS694" s="67"/>
      <c r="AT694" s="67"/>
    </row>
    <row r="695" spans="35:46" x14ac:dyDescent="0.45">
      <c r="AI695" s="67"/>
      <c r="AJ695" s="67"/>
      <c r="AK695" s="67"/>
      <c r="AL695" s="67"/>
      <c r="AM695" s="67"/>
      <c r="AN695" s="67"/>
      <c r="AO695" s="67"/>
      <c r="AP695" s="67"/>
      <c r="AQ695" s="67"/>
      <c r="AR695" s="67"/>
      <c r="AS695" s="67"/>
      <c r="AT695" s="67"/>
    </row>
    <row r="696" spans="35:46" x14ac:dyDescent="0.45">
      <c r="AI696" s="67"/>
      <c r="AJ696" s="67"/>
      <c r="AK696" s="67"/>
      <c r="AL696" s="67"/>
      <c r="AM696" s="67"/>
      <c r="AN696" s="67"/>
      <c r="AO696" s="67"/>
      <c r="AP696" s="67"/>
      <c r="AQ696" s="67"/>
      <c r="AR696" s="67"/>
      <c r="AS696" s="67"/>
      <c r="AT696" s="67"/>
    </row>
    <row r="697" spans="35:46" x14ac:dyDescent="0.45">
      <c r="AI697" s="67"/>
      <c r="AJ697" s="67"/>
      <c r="AK697" s="67"/>
      <c r="AL697" s="67"/>
      <c r="AM697" s="67"/>
      <c r="AN697" s="67"/>
      <c r="AO697" s="67"/>
      <c r="AP697" s="67"/>
      <c r="AQ697" s="67"/>
      <c r="AR697" s="67"/>
      <c r="AS697" s="67"/>
      <c r="AT697" s="67"/>
    </row>
    <row r="698" spans="35:46" x14ac:dyDescent="0.45">
      <c r="AI698" s="67"/>
      <c r="AJ698" s="67"/>
      <c r="AK698" s="67"/>
      <c r="AL698" s="67"/>
      <c r="AM698" s="67"/>
      <c r="AN698" s="67"/>
      <c r="AO698" s="67"/>
      <c r="AP698" s="67"/>
      <c r="AQ698" s="67"/>
      <c r="AR698" s="67"/>
      <c r="AS698" s="67"/>
      <c r="AT698" s="67"/>
    </row>
    <row r="699" spans="35:46" x14ac:dyDescent="0.45">
      <c r="AI699" s="67"/>
      <c r="AJ699" s="67"/>
      <c r="AK699" s="67"/>
      <c r="AL699" s="67"/>
      <c r="AM699" s="67"/>
      <c r="AN699" s="67"/>
      <c r="AO699" s="67"/>
      <c r="AP699" s="67"/>
      <c r="AQ699" s="67"/>
      <c r="AR699" s="67"/>
      <c r="AS699" s="67"/>
      <c r="AT699" s="67"/>
    </row>
    <row r="700" spans="35:46" x14ac:dyDescent="0.45">
      <c r="AI700" s="67"/>
      <c r="AJ700" s="67"/>
      <c r="AK700" s="67"/>
      <c r="AL700" s="67"/>
      <c r="AM700" s="67"/>
      <c r="AN700" s="67"/>
      <c r="AO700" s="67"/>
      <c r="AP700" s="67"/>
      <c r="AQ700" s="67"/>
      <c r="AR700" s="67"/>
      <c r="AS700" s="67"/>
      <c r="AT700" s="67"/>
    </row>
    <row r="701" spans="35:46" x14ac:dyDescent="0.45">
      <c r="AI701" s="67"/>
      <c r="AJ701" s="67"/>
      <c r="AK701" s="67"/>
      <c r="AL701" s="67"/>
      <c r="AM701" s="67"/>
      <c r="AN701" s="67"/>
      <c r="AO701" s="67"/>
      <c r="AP701" s="67"/>
      <c r="AQ701" s="67"/>
      <c r="AR701" s="67"/>
      <c r="AS701" s="67"/>
      <c r="AT701" s="67"/>
    </row>
    <row r="702" spans="35:46" x14ac:dyDescent="0.45">
      <c r="AI702" s="67"/>
      <c r="AJ702" s="67"/>
      <c r="AK702" s="67"/>
      <c r="AL702" s="67"/>
      <c r="AM702" s="67"/>
      <c r="AN702" s="67"/>
      <c r="AO702" s="67"/>
      <c r="AP702" s="67"/>
      <c r="AQ702" s="67"/>
      <c r="AR702" s="67"/>
      <c r="AS702" s="67"/>
      <c r="AT702" s="67"/>
    </row>
    <row r="703" spans="35:46" x14ac:dyDescent="0.45">
      <c r="AI703" s="67"/>
      <c r="AJ703" s="67"/>
      <c r="AK703" s="67"/>
      <c r="AL703" s="67"/>
      <c r="AM703" s="67"/>
      <c r="AN703" s="67"/>
      <c r="AO703" s="67"/>
      <c r="AP703" s="67"/>
      <c r="AQ703" s="67"/>
      <c r="AR703" s="67"/>
      <c r="AS703" s="67"/>
      <c r="AT703" s="67"/>
    </row>
    <row r="704" spans="35:46" x14ac:dyDescent="0.45">
      <c r="AI704" s="67"/>
      <c r="AJ704" s="67"/>
      <c r="AK704" s="67"/>
      <c r="AL704" s="67"/>
      <c r="AM704" s="67"/>
      <c r="AN704" s="67"/>
      <c r="AO704" s="67"/>
      <c r="AP704" s="67"/>
      <c r="AQ704" s="67"/>
      <c r="AR704" s="67"/>
      <c r="AS704" s="67"/>
      <c r="AT704" s="67"/>
    </row>
    <row r="705" spans="35:46" x14ac:dyDescent="0.45">
      <c r="AI705" s="67"/>
      <c r="AJ705" s="67"/>
      <c r="AK705" s="67"/>
      <c r="AL705" s="67"/>
      <c r="AM705" s="67"/>
      <c r="AN705" s="67"/>
      <c r="AO705" s="67"/>
      <c r="AP705" s="67"/>
      <c r="AQ705" s="67"/>
      <c r="AR705" s="67"/>
      <c r="AS705" s="67"/>
      <c r="AT705" s="67"/>
    </row>
    <row r="706" spans="35:46" x14ac:dyDescent="0.45">
      <c r="AI706" s="67"/>
      <c r="AJ706" s="67"/>
      <c r="AK706" s="67"/>
      <c r="AL706" s="67"/>
      <c r="AM706" s="67"/>
      <c r="AN706" s="67"/>
      <c r="AO706" s="67"/>
      <c r="AP706" s="67"/>
      <c r="AQ706" s="67"/>
      <c r="AR706" s="67"/>
      <c r="AS706" s="67"/>
      <c r="AT706" s="67"/>
    </row>
    <row r="707" spans="35:46" x14ac:dyDescent="0.45">
      <c r="AI707" s="67"/>
      <c r="AJ707" s="67"/>
      <c r="AK707" s="67"/>
      <c r="AL707" s="67"/>
      <c r="AM707" s="67"/>
      <c r="AN707" s="67"/>
      <c r="AO707" s="67"/>
      <c r="AP707" s="67"/>
      <c r="AQ707" s="67"/>
      <c r="AR707" s="67"/>
      <c r="AS707" s="67"/>
      <c r="AT707" s="67"/>
    </row>
    <row r="708" spans="35:46" x14ac:dyDescent="0.45">
      <c r="AI708" s="67"/>
      <c r="AJ708" s="67"/>
      <c r="AK708" s="67"/>
      <c r="AL708" s="67"/>
      <c r="AM708" s="67"/>
      <c r="AN708" s="67"/>
      <c r="AO708" s="67"/>
      <c r="AP708" s="67"/>
      <c r="AQ708" s="67"/>
      <c r="AR708" s="67"/>
      <c r="AS708" s="67"/>
      <c r="AT708" s="67"/>
    </row>
    <row r="709" spans="35:46" x14ac:dyDescent="0.45">
      <c r="AI709" s="67"/>
      <c r="AJ709" s="67"/>
      <c r="AK709" s="67"/>
      <c r="AL709" s="67"/>
      <c r="AM709" s="67"/>
      <c r="AN709" s="67"/>
      <c r="AO709" s="67"/>
      <c r="AP709" s="67"/>
      <c r="AQ709" s="67"/>
      <c r="AR709" s="67"/>
      <c r="AS709" s="67"/>
      <c r="AT709" s="67"/>
    </row>
    <row r="710" spans="35:46" x14ac:dyDescent="0.45">
      <c r="AI710" s="67"/>
      <c r="AJ710" s="67"/>
      <c r="AK710" s="67"/>
      <c r="AL710" s="67"/>
      <c r="AM710" s="67"/>
      <c r="AN710" s="67"/>
      <c r="AO710" s="67"/>
      <c r="AP710" s="67"/>
      <c r="AQ710" s="67"/>
      <c r="AR710" s="67"/>
      <c r="AS710" s="67"/>
      <c r="AT710" s="67"/>
    </row>
    <row r="711" spans="35:46" x14ac:dyDescent="0.45">
      <c r="AI711" s="67"/>
      <c r="AJ711" s="67"/>
      <c r="AK711" s="67"/>
      <c r="AL711" s="67"/>
      <c r="AM711" s="67"/>
      <c r="AN711" s="67"/>
      <c r="AO711" s="67"/>
      <c r="AP711" s="67"/>
      <c r="AQ711" s="67"/>
      <c r="AR711" s="67"/>
      <c r="AS711" s="67"/>
      <c r="AT711" s="67"/>
    </row>
    <row r="712" spans="35:46" x14ac:dyDescent="0.45">
      <c r="AI712" s="67"/>
      <c r="AJ712" s="67"/>
      <c r="AK712" s="67"/>
      <c r="AL712" s="67"/>
      <c r="AM712" s="67"/>
      <c r="AN712" s="67"/>
      <c r="AO712" s="67"/>
      <c r="AP712" s="67"/>
      <c r="AQ712" s="67"/>
      <c r="AR712" s="67"/>
      <c r="AS712" s="67"/>
      <c r="AT712" s="67"/>
    </row>
    <row r="713" spans="35:46" x14ac:dyDescent="0.45">
      <c r="AI713" s="67"/>
      <c r="AJ713" s="67"/>
      <c r="AK713" s="67"/>
      <c r="AL713" s="67"/>
      <c r="AM713" s="67"/>
      <c r="AN713" s="67"/>
      <c r="AO713" s="67"/>
      <c r="AP713" s="67"/>
      <c r="AQ713" s="67"/>
      <c r="AR713" s="67"/>
      <c r="AS713" s="67"/>
      <c r="AT713" s="67"/>
    </row>
    <row r="714" spans="35:46" x14ac:dyDescent="0.45">
      <c r="AI714" s="67"/>
      <c r="AJ714" s="67"/>
      <c r="AK714" s="67"/>
      <c r="AL714" s="67"/>
      <c r="AM714" s="67"/>
      <c r="AN714" s="67"/>
      <c r="AO714" s="67"/>
      <c r="AP714" s="67"/>
      <c r="AQ714" s="67"/>
      <c r="AR714" s="67"/>
      <c r="AS714" s="67"/>
      <c r="AT714" s="67"/>
    </row>
    <row r="715" spans="35:46" x14ac:dyDescent="0.45">
      <c r="AI715" s="67"/>
      <c r="AJ715" s="67"/>
      <c r="AK715" s="67"/>
      <c r="AL715" s="67"/>
      <c r="AM715" s="67"/>
      <c r="AN715" s="67"/>
      <c r="AO715" s="67"/>
      <c r="AP715" s="67"/>
      <c r="AQ715" s="67"/>
      <c r="AR715" s="67"/>
      <c r="AS715" s="67"/>
      <c r="AT715" s="67"/>
    </row>
    <row r="716" spans="35:46" x14ac:dyDescent="0.45">
      <c r="AI716" s="67"/>
      <c r="AJ716" s="67"/>
      <c r="AK716" s="67"/>
      <c r="AL716" s="67"/>
      <c r="AM716" s="67"/>
      <c r="AN716" s="67"/>
      <c r="AO716" s="67"/>
      <c r="AP716" s="67"/>
      <c r="AQ716" s="67"/>
      <c r="AR716" s="67"/>
      <c r="AS716" s="67"/>
      <c r="AT716" s="67"/>
    </row>
    <row r="717" spans="35:46" x14ac:dyDescent="0.45">
      <c r="AI717" s="67"/>
      <c r="AJ717" s="67"/>
      <c r="AK717" s="67"/>
      <c r="AL717" s="67"/>
      <c r="AM717" s="67"/>
      <c r="AN717" s="67"/>
      <c r="AO717" s="67"/>
      <c r="AP717" s="67"/>
      <c r="AQ717" s="67"/>
      <c r="AR717" s="67"/>
      <c r="AS717" s="67"/>
      <c r="AT717" s="67"/>
    </row>
    <row r="718" spans="35:46" x14ac:dyDescent="0.45">
      <c r="AI718" s="67"/>
      <c r="AJ718" s="67"/>
      <c r="AK718" s="67"/>
      <c r="AL718" s="67"/>
      <c r="AM718" s="67"/>
      <c r="AN718" s="67"/>
      <c r="AO718" s="67"/>
      <c r="AP718" s="67"/>
      <c r="AQ718" s="67"/>
      <c r="AR718" s="67"/>
      <c r="AS718" s="67"/>
      <c r="AT718" s="67"/>
    </row>
    <row r="719" spans="35:46" x14ac:dyDescent="0.45">
      <c r="AI719" s="67"/>
      <c r="AJ719" s="67"/>
      <c r="AK719" s="67"/>
      <c r="AL719" s="67"/>
      <c r="AM719" s="67"/>
      <c r="AN719" s="67"/>
      <c r="AO719" s="67"/>
      <c r="AP719" s="67"/>
      <c r="AQ719" s="67"/>
      <c r="AR719" s="67"/>
      <c r="AS719" s="67"/>
      <c r="AT719" s="67"/>
    </row>
    <row r="720" spans="35:46" x14ac:dyDescent="0.45">
      <c r="AI720" s="67"/>
      <c r="AJ720" s="67"/>
      <c r="AK720" s="67"/>
      <c r="AL720" s="67"/>
      <c r="AM720" s="67"/>
      <c r="AN720" s="67"/>
      <c r="AO720" s="67"/>
      <c r="AP720" s="67"/>
      <c r="AQ720" s="67"/>
      <c r="AR720" s="67"/>
      <c r="AS720" s="67"/>
      <c r="AT720" s="67"/>
    </row>
    <row r="721" spans="35:46" x14ac:dyDescent="0.45">
      <c r="AI721" s="67"/>
      <c r="AJ721" s="67"/>
      <c r="AK721" s="67"/>
      <c r="AL721" s="67"/>
      <c r="AM721" s="67"/>
      <c r="AN721" s="67"/>
      <c r="AO721" s="67"/>
      <c r="AP721" s="67"/>
      <c r="AQ721" s="67"/>
      <c r="AR721" s="67"/>
      <c r="AS721" s="67"/>
      <c r="AT721" s="67"/>
    </row>
    <row r="722" spans="35:46" x14ac:dyDescent="0.45">
      <c r="AI722" s="67"/>
      <c r="AJ722" s="67"/>
      <c r="AK722" s="67"/>
      <c r="AL722" s="67"/>
      <c r="AM722" s="67"/>
      <c r="AN722" s="67"/>
      <c r="AO722" s="67"/>
      <c r="AP722" s="67"/>
      <c r="AQ722" s="67"/>
      <c r="AR722" s="67"/>
      <c r="AS722" s="67"/>
      <c r="AT722" s="67"/>
    </row>
    <row r="723" spans="35:46" x14ac:dyDescent="0.45">
      <c r="AI723" s="67"/>
      <c r="AJ723" s="67"/>
      <c r="AK723" s="67"/>
      <c r="AL723" s="67"/>
      <c r="AM723" s="67"/>
      <c r="AN723" s="67"/>
      <c r="AO723" s="67"/>
      <c r="AP723" s="67"/>
      <c r="AQ723" s="67"/>
      <c r="AR723" s="67"/>
      <c r="AS723" s="67"/>
      <c r="AT723" s="67"/>
    </row>
    <row r="724" spans="35:46" x14ac:dyDescent="0.45">
      <c r="AI724" s="67"/>
      <c r="AJ724" s="67"/>
      <c r="AK724" s="67"/>
      <c r="AL724" s="67"/>
      <c r="AM724" s="67"/>
      <c r="AN724" s="67"/>
      <c r="AO724" s="67"/>
      <c r="AP724" s="67"/>
      <c r="AQ724" s="67"/>
      <c r="AR724" s="67"/>
      <c r="AS724" s="67"/>
      <c r="AT724" s="67"/>
    </row>
    <row r="725" spans="35:46" x14ac:dyDescent="0.45">
      <c r="AI725" s="67"/>
      <c r="AJ725" s="67"/>
      <c r="AK725" s="67"/>
      <c r="AL725" s="67"/>
      <c r="AM725" s="67"/>
      <c r="AN725" s="67"/>
      <c r="AO725" s="67"/>
      <c r="AP725" s="67"/>
      <c r="AQ725" s="67"/>
      <c r="AR725" s="67"/>
      <c r="AS725" s="67"/>
      <c r="AT725" s="67"/>
    </row>
    <row r="726" spans="35:46" x14ac:dyDescent="0.45">
      <c r="AI726" s="67"/>
      <c r="AJ726" s="67"/>
      <c r="AK726" s="67"/>
      <c r="AL726" s="67"/>
      <c r="AM726" s="67"/>
      <c r="AN726" s="67"/>
      <c r="AO726" s="67"/>
      <c r="AP726" s="67"/>
      <c r="AQ726" s="67"/>
      <c r="AR726" s="67"/>
      <c r="AS726" s="67"/>
      <c r="AT726" s="67"/>
    </row>
    <row r="727" spans="35:46" x14ac:dyDescent="0.45">
      <c r="AI727" s="67"/>
      <c r="AJ727" s="67"/>
      <c r="AK727" s="67"/>
      <c r="AL727" s="67"/>
      <c r="AM727" s="67"/>
      <c r="AN727" s="67"/>
      <c r="AO727" s="67"/>
      <c r="AP727" s="67"/>
      <c r="AQ727" s="67"/>
      <c r="AR727" s="67"/>
      <c r="AS727" s="67"/>
      <c r="AT727" s="67"/>
    </row>
    <row r="728" spans="35:46" x14ac:dyDescent="0.45">
      <c r="AI728" s="67"/>
      <c r="AJ728" s="67"/>
      <c r="AK728" s="67"/>
      <c r="AL728" s="67"/>
      <c r="AM728" s="67"/>
      <c r="AN728" s="67"/>
      <c r="AO728" s="67"/>
      <c r="AP728" s="67"/>
      <c r="AQ728" s="67"/>
      <c r="AR728" s="67"/>
      <c r="AS728" s="67"/>
      <c r="AT728" s="67"/>
    </row>
    <row r="729" spans="35:46" x14ac:dyDescent="0.45">
      <c r="AI729" s="67"/>
      <c r="AJ729" s="67"/>
      <c r="AK729" s="67"/>
      <c r="AL729" s="67"/>
      <c r="AM729" s="67"/>
      <c r="AN729" s="67"/>
      <c r="AO729" s="67"/>
      <c r="AP729" s="67"/>
      <c r="AQ729" s="67"/>
      <c r="AR729" s="67"/>
      <c r="AS729" s="67"/>
      <c r="AT729" s="67"/>
    </row>
    <row r="730" spans="35:46" x14ac:dyDescent="0.45">
      <c r="AI730" s="67"/>
      <c r="AJ730" s="67"/>
      <c r="AK730" s="67"/>
      <c r="AL730" s="67"/>
      <c r="AM730" s="67"/>
      <c r="AN730" s="67"/>
      <c r="AO730" s="67"/>
      <c r="AP730" s="67"/>
      <c r="AQ730" s="67"/>
      <c r="AR730" s="67"/>
      <c r="AS730" s="67"/>
      <c r="AT730" s="67"/>
    </row>
    <row r="731" spans="35:46" x14ac:dyDescent="0.45">
      <c r="AI731" s="67"/>
      <c r="AJ731" s="67"/>
      <c r="AK731" s="67"/>
      <c r="AL731" s="67"/>
      <c r="AM731" s="67"/>
      <c r="AN731" s="67"/>
      <c r="AO731" s="67"/>
      <c r="AP731" s="67"/>
      <c r="AQ731" s="67"/>
      <c r="AR731" s="67"/>
      <c r="AS731" s="67"/>
      <c r="AT731" s="67"/>
    </row>
    <row r="732" spans="35:46" x14ac:dyDescent="0.45">
      <c r="AI732" s="67"/>
      <c r="AJ732" s="67"/>
      <c r="AK732" s="67"/>
      <c r="AL732" s="67"/>
      <c r="AM732" s="67"/>
      <c r="AN732" s="67"/>
      <c r="AO732" s="67"/>
      <c r="AP732" s="67"/>
      <c r="AQ732" s="67"/>
      <c r="AR732" s="67"/>
      <c r="AS732" s="67"/>
      <c r="AT732" s="67"/>
    </row>
    <row r="733" spans="35:46" x14ac:dyDescent="0.45">
      <c r="AI733" s="67"/>
      <c r="AJ733" s="67"/>
      <c r="AK733" s="67"/>
      <c r="AL733" s="67"/>
      <c r="AM733" s="67"/>
      <c r="AN733" s="67"/>
      <c r="AO733" s="67"/>
      <c r="AP733" s="67"/>
      <c r="AQ733" s="67"/>
      <c r="AR733" s="67"/>
      <c r="AS733" s="67"/>
      <c r="AT733" s="67"/>
    </row>
    <row r="734" spans="35:46" x14ac:dyDescent="0.45">
      <c r="AI734" s="67"/>
      <c r="AJ734" s="67"/>
      <c r="AK734" s="67"/>
      <c r="AL734" s="67"/>
      <c r="AM734" s="67"/>
      <c r="AN734" s="67"/>
      <c r="AO734" s="67"/>
      <c r="AP734" s="67"/>
      <c r="AQ734" s="67"/>
      <c r="AR734" s="67"/>
      <c r="AS734" s="67"/>
      <c r="AT734" s="67"/>
    </row>
    <row r="735" spans="35:46" x14ac:dyDescent="0.45">
      <c r="AI735" s="67"/>
      <c r="AJ735" s="67"/>
      <c r="AK735" s="67"/>
      <c r="AL735" s="67"/>
      <c r="AM735" s="67"/>
      <c r="AN735" s="67"/>
      <c r="AO735" s="67"/>
      <c r="AP735" s="67"/>
      <c r="AQ735" s="67"/>
      <c r="AR735" s="67"/>
      <c r="AS735" s="67"/>
      <c r="AT735" s="67"/>
    </row>
    <row r="736" spans="35:46" x14ac:dyDescent="0.45">
      <c r="AI736" s="67"/>
      <c r="AJ736" s="67"/>
      <c r="AK736" s="67"/>
      <c r="AL736" s="67"/>
      <c r="AM736" s="67"/>
      <c r="AN736" s="67"/>
      <c r="AO736" s="67"/>
      <c r="AP736" s="67"/>
      <c r="AQ736" s="67"/>
      <c r="AR736" s="67"/>
      <c r="AS736" s="67"/>
      <c r="AT736" s="67"/>
    </row>
    <row r="737" spans="35:46" x14ac:dyDescent="0.45">
      <c r="AI737" s="67"/>
      <c r="AJ737" s="67"/>
      <c r="AK737" s="67"/>
      <c r="AL737" s="67"/>
      <c r="AM737" s="67"/>
      <c r="AN737" s="67"/>
      <c r="AO737" s="67"/>
      <c r="AP737" s="67"/>
      <c r="AQ737" s="67"/>
      <c r="AR737" s="67"/>
      <c r="AS737" s="67"/>
      <c r="AT737" s="67"/>
    </row>
    <row r="738" spans="35:46" x14ac:dyDescent="0.45">
      <c r="AI738" s="67"/>
      <c r="AJ738" s="67"/>
      <c r="AK738" s="67"/>
      <c r="AL738" s="67"/>
      <c r="AM738" s="67"/>
      <c r="AN738" s="67"/>
      <c r="AO738" s="67"/>
      <c r="AP738" s="67"/>
      <c r="AQ738" s="67"/>
      <c r="AR738" s="67"/>
      <c r="AS738" s="67"/>
      <c r="AT738" s="67"/>
    </row>
    <row r="739" spans="35:46" x14ac:dyDescent="0.45">
      <c r="AI739" s="67"/>
      <c r="AJ739" s="67"/>
      <c r="AK739" s="67"/>
      <c r="AL739" s="67"/>
      <c r="AM739" s="67"/>
      <c r="AN739" s="67"/>
      <c r="AO739" s="67"/>
      <c r="AP739" s="67"/>
      <c r="AQ739" s="67"/>
      <c r="AR739" s="67"/>
      <c r="AS739" s="67"/>
      <c r="AT739" s="67"/>
    </row>
    <row r="740" spans="35:46" x14ac:dyDescent="0.45">
      <c r="AI740" s="67"/>
      <c r="AJ740" s="67"/>
      <c r="AK740" s="67"/>
      <c r="AL740" s="67"/>
      <c r="AM740" s="67"/>
      <c r="AN740" s="67"/>
      <c r="AO740" s="67"/>
      <c r="AP740" s="67"/>
      <c r="AQ740" s="67"/>
      <c r="AR740" s="67"/>
      <c r="AS740" s="67"/>
      <c r="AT740" s="67"/>
    </row>
    <row r="741" spans="35:46" x14ac:dyDescent="0.45">
      <c r="AI741" s="67"/>
      <c r="AJ741" s="67"/>
      <c r="AK741" s="67"/>
      <c r="AL741" s="67"/>
      <c r="AM741" s="67"/>
      <c r="AN741" s="67"/>
      <c r="AO741" s="67"/>
      <c r="AP741" s="67"/>
      <c r="AQ741" s="67"/>
      <c r="AR741" s="67"/>
      <c r="AS741" s="67"/>
      <c r="AT741" s="67"/>
    </row>
    <row r="742" spans="35:46" x14ac:dyDescent="0.45">
      <c r="AI742" s="67"/>
      <c r="AJ742" s="67"/>
      <c r="AK742" s="67"/>
      <c r="AL742" s="67"/>
      <c r="AM742" s="67"/>
      <c r="AN742" s="67"/>
      <c r="AO742" s="67"/>
      <c r="AP742" s="67"/>
      <c r="AQ742" s="67"/>
      <c r="AR742" s="67"/>
      <c r="AS742" s="67"/>
      <c r="AT742" s="67"/>
    </row>
    <row r="743" spans="35:46" x14ac:dyDescent="0.45">
      <c r="AI743" s="67"/>
      <c r="AJ743" s="67"/>
      <c r="AK743" s="67"/>
      <c r="AL743" s="67"/>
      <c r="AM743" s="67"/>
      <c r="AN743" s="67"/>
      <c r="AO743" s="67"/>
      <c r="AP743" s="67"/>
      <c r="AQ743" s="67"/>
      <c r="AR743" s="67"/>
      <c r="AS743" s="67"/>
      <c r="AT743" s="67"/>
    </row>
    <row r="744" spans="35:46" x14ac:dyDescent="0.45">
      <c r="AI744" s="67"/>
      <c r="AJ744" s="67"/>
      <c r="AK744" s="67"/>
      <c r="AL744" s="67"/>
      <c r="AM744" s="67"/>
      <c r="AN744" s="67"/>
      <c r="AO744" s="67"/>
      <c r="AP744" s="67"/>
      <c r="AQ744" s="67"/>
      <c r="AR744" s="67"/>
      <c r="AS744" s="67"/>
      <c r="AT744" s="67"/>
    </row>
    <row r="745" spans="35:46" x14ac:dyDescent="0.45">
      <c r="AI745" s="67"/>
      <c r="AJ745" s="67"/>
      <c r="AK745" s="67"/>
      <c r="AL745" s="67"/>
      <c r="AM745" s="67"/>
      <c r="AN745" s="67"/>
      <c r="AO745" s="67"/>
      <c r="AP745" s="67"/>
      <c r="AQ745" s="67"/>
      <c r="AR745" s="67"/>
      <c r="AS745" s="67"/>
      <c r="AT745" s="67"/>
    </row>
    <row r="746" spans="35:46" x14ac:dyDescent="0.45">
      <c r="AI746" s="67"/>
      <c r="AJ746" s="67"/>
      <c r="AK746" s="67"/>
      <c r="AL746" s="67"/>
      <c r="AM746" s="67"/>
      <c r="AN746" s="67"/>
      <c r="AO746" s="67"/>
      <c r="AP746" s="67"/>
      <c r="AQ746" s="67"/>
      <c r="AR746" s="67"/>
      <c r="AS746" s="67"/>
      <c r="AT746" s="67"/>
    </row>
    <row r="747" spans="35:46" x14ac:dyDescent="0.45">
      <c r="AI747" s="67"/>
      <c r="AJ747" s="67"/>
      <c r="AK747" s="67"/>
      <c r="AL747" s="67"/>
      <c r="AM747" s="67"/>
      <c r="AN747" s="67"/>
      <c r="AO747" s="67"/>
      <c r="AP747" s="67"/>
      <c r="AQ747" s="67"/>
      <c r="AR747" s="67"/>
      <c r="AS747" s="67"/>
      <c r="AT747" s="67"/>
    </row>
    <row r="748" spans="35:46" x14ac:dyDescent="0.45">
      <c r="AI748" s="67"/>
      <c r="AJ748" s="67"/>
      <c r="AK748" s="67"/>
      <c r="AL748" s="67"/>
      <c r="AM748" s="67"/>
      <c r="AN748" s="67"/>
      <c r="AO748" s="67"/>
      <c r="AP748" s="67"/>
      <c r="AQ748" s="67"/>
      <c r="AR748" s="67"/>
      <c r="AS748" s="67"/>
      <c r="AT748" s="67"/>
    </row>
    <row r="749" spans="35:46" x14ac:dyDescent="0.45">
      <c r="AI749" s="67"/>
      <c r="AJ749" s="67"/>
      <c r="AK749" s="67"/>
      <c r="AL749" s="67"/>
      <c r="AM749" s="67"/>
      <c r="AN749" s="67"/>
      <c r="AO749" s="67"/>
      <c r="AP749" s="67"/>
      <c r="AQ749" s="67"/>
      <c r="AR749" s="67"/>
      <c r="AS749" s="67"/>
      <c r="AT749" s="67"/>
    </row>
    <row r="750" spans="35:46" x14ac:dyDescent="0.45">
      <c r="AI750" s="67"/>
      <c r="AJ750" s="67"/>
      <c r="AK750" s="67"/>
      <c r="AL750" s="67"/>
      <c r="AM750" s="67"/>
      <c r="AN750" s="67"/>
      <c r="AO750" s="67"/>
      <c r="AP750" s="67"/>
      <c r="AQ750" s="67"/>
      <c r="AR750" s="67"/>
      <c r="AS750" s="67"/>
      <c r="AT750" s="67"/>
    </row>
    <row r="751" spans="35:46" x14ac:dyDescent="0.45">
      <c r="AI751" s="67"/>
      <c r="AJ751" s="67"/>
      <c r="AK751" s="67"/>
      <c r="AL751" s="67"/>
      <c r="AM751" s="67"/>
      <c r="AN751" s="67"/>
      <c r="AO751" s="67"/>
      <c r="AP751" s="67"/>
      <c r="AQ751" s="67"/>
      <c r="AR751" s="67"/>
      <c r="AS751" s="67"/>
      <c r="AT751" s="67"/>
    </row>
    <row r="752" spans="35:46" x14ac:dyDescent="0.45">
      <c r="AI752" s="67"/>
      <c r="AJ752" s="67"/>
      <c r="AK752" s="67"/>
      <c r="AL752" s="67"/>
      <c r="AM752" s="67"/>
      <c r="AN752" s="67"/>
      <c r="AO752" s="67"/>
      <c r="AP752" s="67"/>
      <c r="AQ752" s="67"/>
      <c r="AR752" s="67"/>
      <c r="AS752" s="67"/>
      <c r="AT752" s="67"/>
    </row>
    <row r="753" spans="35:46" x14ac:dyDescent="0.45">
      <c r="AI753" s="67"/>
      <c r="AJ753" s="67"/>
      <c r="AK753" s="67"/>
      <c r="AL753" s="67"/>
      <c r="AM753" s="67"/>
      <c r="AN753" s="67"/>
      <c r="AO753" s="67"/>
      <c r="AP753" s="67"/>
      <c r="AQ753" s="67"/>
      <c r="AR753" s="67"/>
      <c r="AS753" s="67"/>
      <c r="AT753" s="67"/>
    </row>
    <row r="754" spans="35:46" x14ac:dyDescent="0.45">
      <c r="AI754" s="67"/>
      <c r="AJ754" s="67"/>
      <c r="AK754" s="67"/>
      <c r="AL754" s="67"/>
      <c r="AM754" s="67"/>
      <c r="AN754" s="67"/>
      <c r="AO754" s="67"/>
      <c r="AP754" s="67"/>
      <c r="AQ754" s="67"/>
      <c r="AR754" s="67"/>
      <c r="AS754" s="67"/>
      <c r="AT754" s="67"/>
    </row>
    <row r="755" spans="35:46" x14ac:dyDescent="0.45">
      <c r="AI755" s="67"/>
      <c r="AJ755" s="67"/>
      <c r="AK755" s="67"/>
      <c r="AL755" s="67"/>
      <c r="AM755" s="67"/>
      <c r="AN755" s="67"/>
      <c r="AO755" s="67"/>
      <c r="AP755" s="67"/>
      <c r="AQ755" s="67"/>
      <c r="AR755" s="67"/>
      <c r="AS755" s="67"/>
      <c r="AT755" s="67"/>
    </row>
    <row r="756" spans="35:46" x14ac:dyDescent="0.45">
      <c r="AI756" s="67"/>
      <c r="AJ756" s="67"/>
      <c r="AK756" s="67"/>
      <c r="AL756" s="67"/>
      <c r="AM756" s="67"/>
      <c r="AN756" s="67"/>
      <c r="AO756" s="67"/>
      <c r="AP756" s="67"/>
      <c r="AQ756" s="67"/>
      <c r="AR756" s="67"/>
      <c r="AS756" s="67"/>
      <c r="AT756" s="67"/>
    </row>
    <row r="757" spans="35:46" x14ac:dyDescent="0.45">
      <c r="AI757" s="67"/>
      <c r="AJ757" s="67"/>
      <c r="AK757" s="67"/>
      <c r="AL757" s="67"/>
      <c r="AM757" s="67"/>
      <c r="AN757" s="67"/>
      <c r="AO757" s="67"/>
      <c r="AP757" s="67"/>
      <c r="AQ757" s="67"/>
      <c r="AR757" s="67"/>
      <c r="AS757" s="67"/>
      <c r="AT757" s="67"/>
    </row>
    <row r="758" spans="35:46" x14ac:dyDescent="0.45">
      <c r="AI758" s="67"/>
      <c r="AJ758" s="67"/>
      <c r="AK758" s="67"/>
      <c r="AL758" s="67"/>
      <c r="AM758" s="67"/>
      <c r="AN758" s="67"/>
      <c r="AO758" s="67"/>
      <c r="AP758" s="67"/>
      <c r="AQ758" s="67"/>
      <c r="AR758" s="67"/>
      <c r="AS758" s="67"/>
      <c r="AT758" s="67"/>
    </row>
    <row r="759" spans="35:46" x14ac:dyDescent="0.45">
      <c r="AI759" s="67"/>
      <c r="AJ759" s="67"/>
      <c r="AK759" s="67"/>
      <c r="AL759" s="67"/>
      <c r="AM759" s="67"/>
      <c r="AN759" s="67"/>
      <c r="AO759" s="67"/>
      <c r="AP759" s="67"/>
      <c r="AQ759" s="67"/>
      <c r="AR759" s="67"/>
      <c r="AS759" s="67"/>
      <c r="AT759" s="67"/>
    </row>
    <row r="760" spans="35:46" x14ac:dyDescent="0.45">
      <c r="AI760" s="67"/>
      <c r="AJ760" s="67"/>
      <c r="AK760" s="67"/>
      <c r="AL760" s="67"/>
      <c r="AM760" s="67"/>
      <c r="AN760" s="67"/>
      <c r="AO760" s="67"/>
      <c r="AP760" s="67"/>
      <c r="AQ760" s="67"/>
      <c r="AR760" s="67"/>
      <c r="AS760" s="67"/>
      <c r="AT760" s="67"/>
    </row>
    <row r="761" spans="35:46" x14ac:dyDescent="0.45">
      <c r="AI761" s="67"/>
      <c r="AJ761" s="67"/>
      <c r="AK761" s="67"/>
      <c r="AL761" s="67"/>
      <c r="AM761" s="67"/>
      <c r="AN761" s="67"/>
      <c r="AO761" s="67"/>
      <c r="AP761" s="67"/>
      <c r="AQ761" s="67"/>
      <c r="AR761" s="67"/>
      <c r="AS761" s="67"/>
      <c r="AT761" s="67"/>
    </row>
    <row r="762" spans="35:46" x14ac:dyDescent="0.45">
      <c r="AI762" s="67"/>
      <c r="AJ762" s="67"/>
      <c r="AK762" s="67"/>
      <c r="AL762" s="67"/>
      <c r="AM762" s="67"/>
      <c r="AN762" s="67"/>
      <c r="AO762" s="67"/>
      <c r="AP762" s="67"/>
      <c r="AQ762" s="67"/>
      <c r="AR762" s="67"/>
      <c r="AS762" s="67"/>
      <c r="AT762" s="67"/>
    </row>
    <row r="763" spans="35:46" x14ac:dyDescent="0.45">
      <c r="AI763" s="67"/>
      <c r="AJ763" s="67"/>
      <c r="AK763" s="67"/>
      <c r="AL763" s="67"/>
      <c r="AM763" s="67"/>
      <c r="AN763" s="67"/>
      <c r="AO763" s="67"/>
      <c r="AP763" s="67"/>
      <c r="AQ763" s="67"/>
      <c r="AR763" s="67"/>
      <c r="AS763" s="67"/>
      <c r="AT763" s="67"/>
    </row>
    <row r="764" spans="35:46" x14ac:dyDescent="0.45">
      <c r="AI764" s="67"/>
      <c r="AJ764" s="67"/>
      <c r="AK764" s="67"/>
      <c r="AL764" s="67"/>
      <c r="AM764" s="67"/>
      <c r="AN764" s="67"/>
      <c r="AO764" s="67"/>
      <c r="AP764" s="67"/>
      <c r="AQ764" s="67"/>
      <c r="AR764" s="67"/>
      <c r="AS764" s="67"/>
      <c r="AT764" s="67"/>
    </row>
    <row r="765" spans="35:46" x14ac:dyDescent="0.45">
      <c r="AI765" s="67"/>
      <c r="AJ765" s="67"/>
      <c r="AK765" s="67"/>
      <c r="AL765" s="67"/>
      <c r="AM765" s="67"/>
      <c r="AN765" s="67"/>
      <c r="AO765" s="67"/>
      <c r="AP765" s="67"/>
      <c r="AQ765" s="67"/>
      <c r="AR765" s="67"/>
      <c r="AS765" s="67"/>
      <c r="AT765" s="67"/>
    </row>
    <row r="766" spans="35:46" x14ac:dyDescent="0.45">
      <c r="AI766" s="67"/>
      <c r="AJ766" s="67"/>
      <c r="AK766" s="67"/>
      <c r="AL766" s="67"/>
      <c r="AM766" s="67"/>
      <c r="AN766" s="67"/>
      <c r="AO766" s="67"/>
      <c r="AP766" s="67"/>
      <c r="AQ766" s="67"/>
      <c r="AR766" s="67"/>
      <c r="AS766" s="67"/>
      <c r="AT766" s="67"/>
    </row>
    <row r="767" spans="35:46" x14ac:dyDescent="0.45">
      <c r="AI767" s="67"/>
      <c r="AJ767" s="67"/>
      <c r="AK767" s="67"/>
      <c r="AL767" s="67"/>
      <c r="AM767" s="67"/>
      <c r="AN767" s="67"/>
      <c r="AO767" s="67"/>
      <c r="AP767" s="67"/>
      <c r="AQ767" s="67"/>
      <c r="AR767" s="67"/>
      <c r="AS767" s="67"/>
      <c r="AT767" s="67"/>
    </row>
    <row r="768" spans="35:46" x14ac:dyDescent="0.45">
      <c r="AI768" s="67"/>
      <c r="AJ768" s="67"/>
      <c r="AK768" s="67"/>
      <c r="AL768" s="67"/>
      <c r="AM768" s="67"/>
      <c r="AN768" s="67"/>
      <c r="AO768" s="67"/>
      <c r="AP768" s="67"/>
      <c r="AQ768" s="67"/>
      <c r="AR768" s="67"/>
      <c r="AS768" s="67"/>
      <c r="AT768" s="67"/>
    </row>
    <row r="769" spans="35:46" x14ac:dyDescent="0.45">
      <c r="AI769" s="67"/>
      <c r="AJ769" s="67"/>
      <c r="AK769" s="67"/>
      <c r="AL769" s="67"/>
      <c r="AM769" s="67"/>
      <c r="AN769" s="67"/>
      <c r="AO769" s="67"/>
      <c r="AP769" s="67"/>
      <c r="AQ769" s="67"/>
      <c r="AR769" s="67"/>
      <c r="AS769" s="67"/>
      <c r="AT769" s="67"/>
    </row>
    <row r="770" spans="35:46" x14ac:dyDescent="0.45">
      <c r="AI770" s="67"/>
      <c r="AJ770" s="67"/>
      <c r="AK770" s="67"/>
      <c r="AL770" s="67"/>
      <c r="AM770" s="67"/>
      <c r="AN770" s="67"/>
      <c r="AO770" s="67"/>
      <c r="AP770" s="67"/>
      <c r="AQ770" s="67"/>
      <c r="AR770" s="67"/>
      <c r="AS770" s="67"/>
      <c r="AT770" s="67"/>
    </row>
    <row r="771" spans="35:46" x14ac:dyDescent="0.45">
      <c r="AI771" s="67"/>
      <c r="AJ771" s="67"/>
      <c r="AK771" s="67"/>
      <c r="AL771" s="67"/>
      <c r="AM771" s="67"/>
      <c r="AN771" s="67"/>
      <c r="AO771" s="67"/>
      <c r="AP771" s="67"/>
      <c r="AQ771" s="67"/>
      <c r="AR771" s="67"/>
      <c r="AS771" s="67"/>
      <c r="AT771" s="67"/>
    </row>
    <row r="772" spans="35:46" x14ac:dyDescent="0.45">
      <c r="AI772" s="67"/>
      <c r="AJ772" s="67"/>
      <c r="AK772" s="67"/>
      <c r="AL772" s="67"/>
      <c r="AM772" s="67"/>
      <c r="AN772" s="67"/>
      <c r="AO772" s="67"/>
      <c r="AP772" s="67"/>
      <c r="AQ772" s="67"/>
      <c r="AR772" s="67"/>
      <c r="AS772" s="67"/>
      <c r="AT772" s="67"/>
    </row>
    <row r="773" spans="35:46" x14ac:dyDescent="0.45">
      <c r="AI773" s="67"/>
      <c r="AJ773" s="67"/>
      <c r="AK773" s="67"/>
      <c r="AL773" s="67"/>
      <c r="AM773" s="67"/>
      <c r="AN773" s="67"/>
      <c r="AO773" s="67"/>
      <c r="AP773" s="67"/>
      <c r="AQ773" s="67"/>
      <c r="AR773" s="67"/>
      <c r="AS773" s="67"/>
      <c r="AT773" s="67"/>
    </row>
    <row r="774" spans="35:46" x14ac:dyDescent="0.45">
      <c r="AI774" s="67"/>
      <c r="AJ774" s="67"/>
      <c r="AK774" s="67"/>
      <c r="AL774" s="67"/>
      <c r="AM774" s="67"/>
      <c r="AN774" s="67"/>
      <c r="AO774" s="67"/>
      <c r="AP774" s="67"/>
      <c r="AQ774" s="67"/>
      <c r="AR774" s="67"/>
      <c r="AS774" s="67"/>
      <c r="AT774" s="67"/>
    </row>
    <row r="775" spans="35:46" x14ac:dyDescent="0.45">
      <c r="AI775" s="67"/>
      <c r="AJ775" s="67"/>
      <c r="AK775" s="67"/>
      <c r="AL775" s="67"/>
      <c r="AM775" s="67"/>
      <c r="AN775" s="67"/>
      <c r="AO775" s="67"/>
      <c r="AP775" s="67"/>
      <c r="AQ775" s="67"/>
      <c r="AR775" s="67"/>
      <c r="AS775" s="67"/>
      <c r="AT775" s="67"/>
    </row>
    <row r="776" spans="35:46" x14ac:dyDescent="0.45">
      <c r="AI776" s="67"/>
      <c r="AJ776" s="67"/>
      <c r="AK776" s="67"/>
      <c r="AL776" s="67"/>
      <c r="AM776" s="67"/>
      <c r="AN776" s="67"/>
      <c r="AO776" s="67"/>
      <c r="AP776" s="67"/>
      <c r="AQ776" s="67"/>
      <c r="AR776" s="67"/>
      <c r="AS776" s="67"/>
      <c r="AT776" s="67"/>
    </row>
    <row r="777" spans="35:46" x14ac:dyDescent="0.45">
      <c r="AI777" s="67"/>
      <c r="AJ777" s="67"/>
      <c r="AK777" s="67"/>
      <c r="AL777" s="67"/>
      <c r="AM777" s="67"/>
      <c r="AN777" s="67"/>
      <c r="AO777" s="67"/>
      <c r="AP777" s="67"/>
      <c r="AQ777" s="67"/>
      <c r="AR777" s="67"/>
      <c r="AS777" s="67"/>
      <c r="AT777" s="67"/>
    </row>
    <row r="778" spans="35:46" x14ac:dyDescent="0.45">
      <c r="AI778" s="67"/>
      <c r="AJ778" s="67"/>
      <c r="AK778" s="67"/>
      <c r="AL778" s="67"/>
      <c r="AM778" s="67"/>
      <c r="AN778" s="67"/>
      <c r="AO778" s="67"/>
      <c r="AP778" s="67"/>
      <c r="AQ778" s="67"/>
      <c r="AR778" s="67"/>
      <c r="AS778" s="67"/>
      <c r="AT778" s="67"/>
    </row>
    <row r="779" spans="35:46" x14ac:dyDescent="0.45">
      <c r="AI779" s="67"/>
      <c r="AJ779" s="67"/>
      <c r="AK779" s="67"/>
      <c r="AL779" s="67"/>
      <c r="AM779" s="67"/>
      <c r="AN779" s="67"/>
      <c r="AO779" s="67"/>
      <c r="AP779" s="67"/>
      <c r="AQ779" s="67"/>
      <c r="AR779" s="67"/>
      <c r="AS779" s="67"/>
      <c r="AT779" s="67"/>
    </row>
    <row r="780" spans="35:46" x14ac:dyDescent="0.45">
      <c r="AI780" s="67"/>
      <c r="AJ780" s="67"/>
      <c r="AK780" s="67"/>
      <c r="AL780" s="67"/>
      <c r="AM780" s="67"/>
      <c r="AN780" s="67"/>
      <c r="AO780" s="67"/>
      <c r="AP780" s="67"/>
      <c r="AQ780" s="67"/>
      <c r="AR780" s="67"/>
      <c r="AS780" s="67"/>
      <c r="AT780" s="67"/>
    </row>
    <row r="781" spans="35:46" x14ac:dyDescent="0.45">
      <c r="AI781" s="67"/>
      <c r="AJ781" s="67"/>
      <c r="AK781" s="67"/>
      <c r="AL781" s="67"/>
      <c r="AM781" s="67"/>
      <c r="AN781" s="67"/>
      <c r="AO781" s="67"/>
      <c r="AP781" s="67"/>
      <c r="AQ781" s="67"/>
      <c r="AR781" s="67"/>
      <c r="AS781" s="67"/>
      <c r="AT781" s="67"/>
    </row>
    <row r="782" spans="35:46" x14ac:dyDescent="0.45">
      <c r="AI782" s="67"/>
      <c r="AJ782" s="67"/>
      <c r="AK782" s="67"/>
      <c r="AL782" s="67"/>
      <c r="AM782" s="67"/>
      <c r="AN782" s="67"/>
      <c r="AO782" s="67"/>
      <c r="AP782" s="67"/>
      <c r="AQ782" s="67"/>
      <c r="AR782" s="67"/>
      <c r="AS782" s="67"/>
      <c r="AT782" s="67"/>
    </row>
    <row r="783" spans="35:46" x14ac:dyDescent="0.45">
      <c r="AI783" s="67"/>
      <c r="AJ783" s="67"/>
      <c r="AK783" s="67"/>
      <c r="AL783" s="67"/>
      <c r="AM783" s="67"/>
      <c r="AN783" s="67"/>
      <c r="AO783" s="67"/>
      <c r="AP783" s="67"/>
      <c r="AQ783" s="67"/>
      <c r="AR783" s="67"/>
      <c r="AS783" s="67"/>
      <c r="AT783" s="67"/>
    </row>
    <row r="784" spans="35:46" x14ac:dyDescent="0.45">
      <c r="AI784" s="67"/>
      <c r="AJ784" s="67"/>
      <c r="AK784" s="67"/>
      <c r="AL784" s="67"/>
      <c r="AM784" s="67"/>
      <c r="AN784" s="67"/>
      <c r="AO784" s="67"/>
      <c r="AP784" s="67"/>
      <c r="AQ784" s="67"/>
      <c r="AR784" s="67"/>
      <c r="AS784" s="67"/>
      <c r="AT784" s="67"/>
    </row>
    <row r="785" spans="35:46" x14ac:dyDescent="0.45">
      <c r="AI785" s="67"/>
      <c r="AJ785" s="67"/>
      <c r="AK785" s="67"/>
      <c r="AL785" s="67"/>
      <c r="AM785" s="67"/>
      <c r="AN785" s="67"/>
      <c r="AO785" s="67"/>
      <c r="AP785" s="67"/>
      <c r="AQ785" s="67"/>
      <c r="AR785" s="67"/>
      <c r="AS785" s="67"/>
      <c r="AT785" s="67"/>
    </row>
    <row r="786" spans="35:46" x14ac:dyDescent="0.45">
      <c r="AI786" s="67"/>
      <c r="AJ786" s="67"/>
      <c r="AK786" s="67"/>
      <c r="AL786" s="67"/>
      <c r="AM786" s="67"/>
      <c r="AN786" s="67"/>
      <c r="AO786" s="67"/>
      <c r="AP786" s="67"/>
      <c r="AQ786" s="67"/>
      <c r="AR786" s="67"/>
      <c r="AS786" s="67"/>
      <c r="AT786" s="67"/>
    </row>
    <row r="787" spans="35:46" x14ac:dyDescent="0.45">
      <c r="AI787" s="67"/>
      <c r="AJ787" s="67"/>
      <c r="AK787" s="67"/>
      <c r="AL787" s="67"/>
      <c r="AM787" s="67"/>
      <c r="AN787" s="67"/>
      <c r="AO787" s="67"/>
      <c r="AP787" s="67"/>
      <c r="AQ787" s="67"/>
      <c r="AR787" s="67"/>
      <c r="AS787" s="67"/>
      <c r="AT787" s="67"/>
    </row>
    <row r="788" spans="35:46" x14ac:dyDescent="0.45">
      <c r="AI788" s="67"/>
      <c r="AJ788" s="67"/>
      <c r="AK788" s="67"/>
      <c r="AL788" s="67"/>
      <c r="AM788" s="67"/>
      <c r="AN788" s="67"/>
      <c r="AO788" s="67"/>
      <c r="AP788" s="67"/>
      <c r="AQ788" s="67"/>
      <c r="AR788" s="67"/>
      <c r="AS788" s="67"/>
      <c r="AT788" s="67"/>
    </row>
    <row r="789" spans="35:46" x14ac:dyDescent="0.45">
      <c r="AI789" s="67"/>
      <c r="AJ789" s="67"/>
      <c r="AK789" s="67"/>
      <c r="AL789" s="67"/>
      <c r="AM789" s="67"/>
      <c r="AN789" s="67"/>
      <c r="AO789" s="67"/>
      <c r="AP789" s="67"/>
      <c r="AQ789" s="67"/>
      <c r="AR789" s="67"/>
      <c r="AS789" s="67"/>
      <c r="AT789" s="67"/>
    </row>
    <row r="790" spans="35:46" x14ac:dyDescent="0.45">
      <c r="AI790" s="67"/>
      <c r="AJ790" s="67"/>
      <c r="AK790" s="67"/>
      <c r="AL790" s="67"/>
      <c r="AM790" s="67"/>
      <c r="AN790" s="67"/>
      <c r="AO790" s="67"/>
      <c r="AP790" s="67"/>
      <c r="AQ790" s="67"/>
      <c r="AR790" s="67"/>
      <c r="AS790" s="67"/>
      <c r="AT790" s="67"/>
    </row>
    <row r="791" spans="35:46" x14ac:dyDescent="0.45">
      <c r="AI791" s="67"/>
      <c r="AJ791" s="67"/>
      <c r="AK791" s="67"/>
      <c r="AL791" s="67"/>
      <c r="AM791" s="67"/>
      <c r="AN791" s="67"/>
      <c r="AO791" s="67"/>
      <c r="AP791" s="67"/>
      <c r="AQ791" s="67"/>
      <c r="AR791" s="67"/>
      <c r="AS791" s="67"/>
      <c r="AT791" s="67"/>
    </row>
    <row r="792" spans="35:46" x14ac:dyDescent="0.45">
      <c r="AI792" s="67"/>
      <c r="AJ792" s="67"/>
      <c r="AK792" s="67"/>
      <c r="AL792" s="67"/>
      <c r="AM792" s="67"/>
      <c r="AN792" s="67"/>
      <c r="AO792" s="67"/>
      <c r="AP792" s="67"/>
      <c r="AQ792" s="67"/>
      <c r="AR792" s="67"/>
      <c r="AS792" s="67"/>
      <c r="AT792" s="67"/>
    </row>
    <row r="793" spans="35:46" x14ac:dyDescent="0.45">
      <c r="AI793" s="67"/>
      <c r="AJ793" s="67"/>
      <c r="AK793" s="67"/>
      <c r="AL793" s="67"/>
      <c r="AM793" s="67"/>
      <c r="AN793" s="67"/>
      <c r="AO793" s="67"/>
      <c r="AP793" s="67"/>
      <c r="AQ793" s="67"/>
      <c r="AR793" s="67"/>
      <c r="AS793" s="67"/>
      <c r="AT793" s="67"/>
    </row>
    <row r="794" spans="35:46" x14ac:dyDescent="0.45">
      <c r="AI794" s="67"/>
      <c r="AJ794" s="67"/>
      <c r="AK794" s="67"/>
      <c r="AL794" s="67"/>
      <c r="AM794" s="67"/>
      <c r="AN794" s="67"/>
      <c r="AO794" s="67"/>
      <c r="AP794" s="67"/>
      <c r="AQ794" s="67"/>
      <c r="AR794" s="67"/>
      <c r="AS794" s="67"/>
      <c r="AT794" s="67"/>
    </row>
    <row r="795" spans="35:46" x14ac:dyDescent="0.45">
      <c r="AI795" s="67"/>
      <c r="AJ795" s="67"/>
      <c r="AK795" s="67"/>
      <c r="AL795" s="67"/>
      <c r="AM795" s="67"/>
      <c r="AN795" s="67"/>
      <c r="AO795" s="67"/>
      <c r="AP795" s="67"/>
      <c r="AQ795" s="67"/>
      <c r="AR795" s="67"/>
      <c r="AS795" s="67"/>
      <c r="AT795" s="67"/>
    </row>
    <row r="796" spans="35:46" x14ac:dyDescent="0.45">
      <c r="AI796" s="67"/>
      <c r="AJ796" s="67"/>
      <c r="AK796" s="67"/>
      <c r="AL796" s="67"/>
      <c r="AM796" s="67"/>
      <c r="AN796" s="67"/>
      <c r="AO796" s="67"/>
      <c r="AP796" s="67"/>
      <c r="AQ796" s="67"/>
      <c r="AR796" s="67"/>
      <c r="AS796" s="67"/>
      <c r="AT796" s="67"/>
    </row>
    <row r="797" spans="35:46" x14ac:dyDescent="0.45">
      <c r="AI797" s="67"/>
      <c r="AJ797" s="67"/>
      <c r="AK797" s="67"/>
      <c r="AL797" s="67"/>
      <c r="AM797" s="67"/>
      <c r="AN797" s="67"/>
      <c r="AO797" s="67"/>
      <c r="AP797" s="67"/>
      <c r="AQ797" s="67"/>
      <c r="AR797" s="67"/>
      <c r="AS797" s="67"/>
      <c r="AT797" s="67"/>
    </row>
    <row r="798" spans="35:46" x14ac:dyDescent="0.45">
      <c r="AI798" s="67"/>
      <c r="AJ798" s="67"/>
      <c r="AK798" s="67"/>
      <c r="AL798" s="67"/>
      <c r="AM798" s="67"/>
      <c r="AN798" s="67"/>
      <c r="AO798" s="67"/>
      <c r="AP798" s="67"/>
      <c r="AQ798" s="67"/>
      <c r="AR798" s="67"/>
      <c r="AS798" s="67"/>
      <c r="AT798" s="67"/>
    </row>
    <row r="799" spans="35:46" x14ac:dyDescent="0.45">
      <c r="AI799" s="67"/>
      <c r="AJ799" s="67"/>
      <c r="AK799" s="67"/>
      <c r="AL799" s="67"/>
      <c r="AM799" s="67"/>
      <c r="AN799" s="67"/>
      <c r="AO799" s="67"/>
      <c r="AP799" s="67"/>
      <c r="AQ799" s="67"/>
      <c r="AR799" s="67"/>
      <c r="AS799" s="67"/>
      <c r="AT799" s="67"/>
    </row>
    <row r="800" spans="35:46" x14ac:dyDescent="0.45">
      <c r="AI800" s="67"/>
      <c r="AJ800" s="67"/>
      <c r="AK800" s="67"/>
      <c r="AL800" s="67"/>
      <c r="AM800" s="67"/>
      <c r="AN800" s="67"/>
      <c r="AO800" s="67"/>
      <c r="AP800" s="67"/>
      <c r="AQ800" s="67"/>
      <c r="AR800" s="67"/>
      <c r="AS800" s="67"/>
      <c r="AT800" s="67"/>
    </row>
    <row r="801" spans="35:46" x14ac:dyDescent="0.45">
      <c r="AI801" s="67"/>
      <c r="AJ801" s="67"/>
      <c r="AK801" s="67"/>
      <c r="AL801" s="67"/>
      <c r="AM801" s="67"/>
      <c r="AN801" s="67"/>
      <c r="AO801" s="67"/>
      <c r="AP801" s="67"/>
      <c r="AQ801" s="67"/>
      <c r="AR801" s="67"/>
      <c r="AS801" s="67"/>
      <c r="AT801" s="67"/>
    </row>
    <row r="802" spans="35:46" x14ac:dyDescent="0.45">
      <c r="AI802" s="67"/>
      <c r="AJ802" s="67"/>
      <c r="AK802" s="67"/>
      <c r="AL802" s="67"/>
      <c r="AM802" s="67"/>
      <c r="AN802" s="67"/>
      <c r="AO802" s="67"/>
      <c r="AP802" s="67"/>
      <c r="AQ802" s="67"/>
      <c r="AR802" s="67"/>
      <c r="AS802" s="67"/>
      <c r="AT802" s="67"/>
    </row>
    <row r="803" spans="35:46" x14ac:dyDescent="0.45">
      <c r="AI803" s="67"/>
      <c r="AJ803" s="67"/>
      <c r="AK803" s="67"/>
      <c r="AL803" s="67"/>
      <c r="AM803" s="67"/>
      <c r="AN803" s="67"/>
      <c r="AO803" s="67"/>
      <c r="AP803" s="67"/>
      <c r="AQ803" s="67"/>
      <c r="AR803" s="67"/>
      <c r="AS803" s="67"/>
      <c r="AT803" s="67"/>
    </row>
    <row r="804" spans="35:46" x14ac:dyDescent="0.45">
      <c r="AI804" s="67"/>
      <c r="AJ804" s="67"/>
      <c r="AK804" s="67"/>
      <c r="AL804" s="67"/>
      <c r="AM804" s="67"/>
      <c r="AN804" s="67"/>
      <c r="AO804" s="67"/>
      <c r="AP804" s="67"/>
      <c r="AQ804" s="67"/>
      <c r="AR804" s="67"/>
      <c r="AS804" s="67"/>
      <c r="AT804" s="67"/>
    </row>
    <row r="805" spans="35:46" x14ac:dyDescent="0.45">
      <c r="AI805" s="67"/>
      <c r="AJ805" s="67"/>
      <c r="AK805" s="67"/>
      <c r="AL805" s="67"/>
      <c r="AM805" s="67"/>
      <c r="AN805" s="67"/>
      <c r="AO805" s="67"/>
      <c r="AP805" s="67"/>
      <c r="AQ805" s="67"/>
      <c r="AR805" s="67"/>
      <c r="AS805" s="67"/>
      <c r="AT805" s="67"/>
    </row>
    <row r="806" spans="35:46" x14ac:dyDescent="0.45">
      <c r="AI806" s="67"/>
      <c r="AJ806" s="67"/>
      <c r="AK806" s="67"/>
      <c r="AL806" s="67"/>
      <c r="AM806" s="67"/>
      <c r="AN806" s="67"/>
      <c r="AO806" s="67"/>
      <c r="AP806" s="67"/>
      <c r="AQ806" s="67"/>
      <c r="AR806" s="67"/>
      <c r="AS806" s="67"/>
      <c r="AT806" s="67"/>
    </row>
    <row r="807" spans="35:46" x14ac:dyDescent="0.45">
      <c r="AI807" s="67"/>
      <c r="AJ807" s="67"/>
      <c r="AK807" s="67"/>
      <c r="AL807" s="67"/>
      <c r="AM807" s="67"/>
      <c r="AN807" s="67"/>
      <c r="AO807" s="67"/>
      <c r="AP807" s="67"/>
      <c r="AQ807" s="67"/>
      <c r="AR807" s="67"/>
      <c r="AS807" s="67"/>
      <c r="AT807" s="67"/>
    </row>
    <row r="808" spans="35:46" x14ac:dyDescent="0.45">
      <c r="AI808" s="67"/>
      <c r="AJ808" s="67"/>
      <c r="AK808" s="67"/>
      <c r="AL808" s="67"/>
      <c r="AM808" s="67"/>
      <c r="AN808" s="67"/>
      <c r="AO808" s="67"/>
      <c r="AP808" s="67"/>
      <c r="AQ808" s="67"/>
      <c r="AR808" s="67"/>
      <c r="AS808" s="67"/>
      <c r="AT808" s="67"/>
    </row>
    <row r="809" spans="35:46" x14ac:dyDescent="0.45">
      <c r="AI809" s="67"/>
      <c r="AJ809" s="67"/>
      <c r="AK809" s="67"/>
      <c r="AL809" s="67"/>
      <c r="AM809" s="67"/>
      <c r="AN809" s="67"/>
      <c r="AO809" s="67"/>
      <c r="AP809" s="67"/>
      <c r="AQ809" s="67"/>
      <c r="AR809" s="67"/>
      <c r="AS809" s="67"/>
      <c r="AT809" s="67"/>
    </row>
    <row r="810" spans="35:46" x14ac:dyDescent="0.45">
      <c r="AI810" s="67"/>
      <c r="AJ810" s="67"/>
      <c r="AK810" s="67"/>
      <c r="AL810" s="67"/>
      <c r="AM810" s="67"/>
      <c r="AN810" s="67"/>
      <c r="AO810" s="67"/>
      <c r="AP810" s="67"/>
      <c r="AQ810" s="67"/>
      <c r="AR810" s="67"/>
      <c r="AS810" s="67"/>
      <c r="AT810" s="67"/>
    </row>
    <row r="811" spans="35:46" x14ac:dyDescent="0.45">
      <c r="AI811" s="67"/>
      <c r="AJ811" s="67"/>
      <c r="AK811" s="67"/>
      <c r="AL811" s="67"/>
      <c r="AM811" s="67"/>
      <c r="AN811" s="67"/>
      <c r="AO811" s="67"/>
      <c r="AP811" s="67"/>
      <c r="AQ811" s="67"/>
      <c r="AR811" s="67"/>
      <c r="AS811" s="67"/>
      <c r="AT811" s="67"/>
    </row>
    <row r="812" spans="35:46" x14ac:dyDescent="0.45">
      <c r="AI812" s="67"/>
      <c r="AJ812" s="67"/>
      <c r="AK812" s="67"/>
      <c r="AL812" s="67"/>
      <c r="AM812" s="67"/>
      <c r="AN812" s="67"/>
      <c r="AO812" s="67"/>
      <c r="AP812" s="67"/>
      <c r="AQ812" s="67"/>
      <c r="AR812" s="67"/>
      <c r="AS812" s="67"/>
      <c r="AT812" s="67"/>
    </row>
    <row r="813" spans="35:46" x14ac:dyDescent="0.45">
      <c r="AI813" s="67"/>
      <c r="AJ813" s="67"/>
      <c r="AK813" s="67"/>
      <c r="AL813" s="67"/>
      <c r="AM813" s="67"/>
      <c r="AN813" s="67"/>
      <c r="AO813" s="67"/>
      <c r="AP813" s="67"/>
      <c r="AQ813" s="67"/>
      <c r="AR813" s="67"/>
      <c r="AS813" s="67"/>
      <c r="AT813" s="67"/>
    </row>
    <row r="814" spans="35:46" x14ac:dyDescent="0.45">
      <c r="AI814" s="67"/>
      <c r="AJ814" s="67"/>
      <c r="AK814" s="67"/>
      <c r="AL814" s="67"/>
      <c r="AM814" s="67"/>
      <c r="AN814" s="67"/>
      <c r="AO814" s="67"/>
      <c r="AP814" s="67"/>
      <c r="AQ814" s="67"/>
      <c r="AR814" s="67"/>
      <c r="AS814" s="67"/>
      <c r="AT814" s="67"/>
    </row>
    <row r="815" spans="35:46" x14ac:dyDescent="0.45">
      <c r="AI815" s="67"/>
      <c r="AJ815" s="67"/>
      <c r="AK815" s="67"/>
      <c r="AL815" s="67"/>
      <c r="AM815" s="67"/>
      <c r="AN815" s="67"/>
      <c r="AO815" s="67"/>
      <c r="AP815" s="67"/>
      <c r="AQ815" s="67"/>
      <c r="AR815" s="67"/>
      <c r="AS815" s="67"/>
      <c r="AT815" s="67"/>
    </row>
    <row r="816" spans="35:46" x14ac:dyDescent="0.45">
      <c r="AI816" s="67"/>
      <c r="AJ816" s="67"/>
      <c r="AK816" s="67"/>
      <c r="AL816" s="67"/>
      <c r="AM816" s="67"/>
      <c r="AN816" s="67"/>
      <c r="AO816" s="67"/>
      <c r="AP816" s="67"/>
      <c r="AQ816" s="67"/>
      <c r="AR816" s="67"/>
      <c r="AS816" s="67"/>
      <c r="AT816" s="67"/>
    </row>
    <row r="817" spans="35:46" x14ac:dyDescent="0.45">
      <c r="AI817" s="67"/>
      <c r="AJ817" s="67"/>
      <c r="AK817" s="67"/>
      <c r="AL817" s="67"/>
      <c r="AM817" s="67"/>
      <c r="AN817" s="67"/>
      <c r="AO817" s="67"/>
      <c r="AP817" s="67"/>
      <c r="AQ817" s="67"/>
      <c r="AR817" s="67"/>
      <c r="AS817" s="67"/>
      <c r="AT817" s="67"/>
    </row>
    <row r="818" spans="35:46" x14ac:dyDescent="0.45">
      <c r="AI818" s="67"/>
      <c r="AJ818" s="67"/>
      <c r="AK818" s="67"/>
      <c r="AL818" s="67"/>
      <c r="AM818" s="67"/>
      <c r="AN818" s="67"/>
      <c r="AO818" s="67"/>
      <c r="AP818" s="67"/>
      <c r="AQ818" s="67"/>
      <c r="AR818" s="67"/>
      <c r="AS818" s="67"/>
      <c r="AT818" s="67"/>
    </row>
    <row r="819" spans="35:46" x14ac:dyDescent="0.45">
      <c r="AI819" s="67"/>
      <c r="AJ819" s="67"/>
      <c r="AK819" s="67"/>
      <c r="AL819" s="67"/>
      <c r="AM819" s="67"/>
      <c r="AN819" s="67"/>
      <c r="AO819" s="67"/>
      <c r="AP819" s="67"/>
      <c r="AQ819" s="67"/>
      <c r="AR819" s="67"/>
      <c r="AS819" s="67"/>
      <c r="AT819" s="67"/>
    </row>
    <row r="820" spans="35:46" x14ac:dyDescent="0.45">
      <c r="AI820" s="67"/>
      <c r="AJ820" s="67"/>
      <c r="AK820" s="67"/>
      <c r="AL820" s="67"/>
      <c r="AM820" s="67"/>
      <c r="AN820" s="67"/>
      <c r="AO820" s="67"/>
      <c r="AP820" s="67"/>
      <c r="AQ820" s="67"/>
      <c r="AR820" s="67"/>
      <c r="AS820" s="67"/>
      <c r="AT820" s="67"/>
    </row>
    <row r="821" spans="35:46" x14ac:dyDescent="0.45">
      <c r="AI821" s="67"/>
      <c r="AJ821" s="67"/>
      <c r="AK821" s="67"/>
      <c r="AL821" s="67"/>
      <c r="AM821" s="67"/>
      <c r="AN821" s="67"/>
      <c r="AO821" s="67"/>
      <c r="AP821" s="67"/>
      <c r="AQ821" s="67"/>
      <c r="AR821" s="67"/>
      <c r="AS821" s="67"/>
      <c r="AT821" s="67"/>
    </row>
    <row r="822" spans="35:46" x14ac:dyDescent="0.45">
      <c r="AI822" s="67"/>
      <c r="AJ822" s="67"/>
      <c r="AK822" s="67"/>
      <c r="AL822" s="67"/>
      <c r="AM822" s="67"/>
      <c r="AN822" s="67"/>
      <c r="AO822" s="67"/>
      <c r="AP822" s="67"/>
      <c r="AQ822" s="67"/>
      <c r="AR822" s="67"/>
      <c r="AS822" s="67"/>
      <c r="AT822" s="67"/>
    </row>
    <row r="823" spans="35:46" x14ac:dyDescent="0.45">
      <c r="AI823" s="67"/>
      <c r="AJ823" s="67"/>
      <c r="AK823" s="67"/>
      <c r="AL823" s="67"/>
      <c r="AM823" s="67"/>
      <c r="AN823" s="67"/>
      <c r="AO823" s="67"/>
      <c r="AP823" s="67"/>
      <c r="AQ823" s="67"/>
      <c r="AR823" s="67"/>
      <c r="AS823" s="67"/>
      <c r="AT823" s="67"/>
    </row>
    <row r="824" spans="35:46" x14ac:dyDescent="0.45">
      <c r="AI824" s="67"/>
      <c r="AJ824" s="67"/>
      <c r="AK824" s="67"/>
      <c r="AL824" s="67"/>
      <c r="AM824" s="67"/>
      <c r="AN824" s="67"/>
      <c r="AO824" s="67"/>
      <c r="AP824" s="67"/>
      <c r="AQ824" s="67"/>
      <c r="AR824" s="67"/>
      <c r="AS824" s="67"/>
      <c r="AT824" s="67"/>
    </row>
    <row r="825" spans="35:46" x14ac:dyDescent="0.45">
      <c r="AI825" s="67"/>
      <c r="AJ825" s="67"/>
      <c r="AK825" s="67"/>
      <c r="AL825" s="67"/>
      <c r="AM825" s="67"/>
      <c r="AN825" s="67"/>
      <c r="AO825" s="67"/>
      <c r="AP825" s="67"/>
      <c r="AQ825" s="67"/>
      <c r="AR825" s="67"/>
      <c r="AS825" s="67"/>
      <c r="AT825" s="67"/>
    </row>
    <row r="826" spans="35:46" x14ac:dyDescent="0.45">
      <c r="AI826" s="67"/>
      <c r="AJ826" s="67"/>
      <c r="AK826" s="67"/>
      <c r="AL826" s="67"/>
      <c r="AM826" s="67"/>
      <c r="AN826" s="67"/>
      <c r="AO826" s="67"/>
      <c r="AP826" s="67"/>
      <c r="AQ826" s="67"/>
      <c r="AR826" s="67"/>
      <c r="AS826" s="67"/>
      <c r="AT826" s="67"/>
    </row>
    <row r="827" spans="35:46" x14ac:dyDescent="0.45">
      <c r="AI827" s="67"/>
      <c r="AJ827" s="67"/>
      <c r="AK827" s="67"/>
      <c r="AL827" s="67"/>
      <c r="AM827" s="67"/>
      <c r="AN827" s="67"/>
      <c r="AO827" s="67"/>
      <c r="AP827" s="67"/>
      <c r="AQ827" s="67"/>
      <c r="AR827" s="67"/>
      <c r="AS827" s="67"/>
      <c r="AT827" s="67"/>
    </row>
    <row r="828" spans="35:46" x14ac:dyDescent="0.45">
      <c r="AI828" s="67"/>
      <c r="AJ828" s="67"/>
      <c r="AK828" s="67"/>
      <c r="AL828" s="67"/>
      <c r="AM828" s="67"/>
      <c r="AN828" s="67"/>
      <c r="AO828" s="67"/>
      <c r="AP828" s="67"/>
      <c r="AQ828" s="67"/>
      <c r="AR828" s="67"/>
      <c r="AS828" s="67"/>
      <c r="AT828" s="67"/>
    </row>
    <row r="829" spans="35:46" x14ac:dyDescent="0.45">
      <c r="AI829" s="67"/>
      <c r="AJ829" s="67"/>
      <c r="AK829" s="67"/>
      <c r="AL829" s="67"/>
      <c r="AM829" s="67"/>
      <c r="AN829" s="67"/>
      <c r="AO829" s="67"/>
      <c r="AP829" s="67"/>
      <c r="AQ829" s="67"/>
      <c r="AR829" s="67"/>
      <c r="AS829" s="67"/>
      <c r="AT829" s="67"/>
    </row>
    <row r="830" spans="35:46" x14ac:dyDescent="0.45">
      <c r="AI830" s="67"/>
      <c r="AJ830" s="67"/>
      <c r="AK830" s="67"/>
      <c r="AL830" s="67"/>
      <c r="AM830" s="67"/>
      <c r="AN830" s="67"/>
      <c r="AO830" s="67"/>
      <c r="AP830" s="67"/>
      <c r="AQ830" s="67"/>
      <c r="AR830" s="67"/>
      <c r="AS830" s="67"/>
      <c r="AT830" s="67"/>
    </row>
    <row r="831" spans="35:46" x14ac:dyDescent="0.45">
      <c r="AI831" s="67"/>
      <c r="AJ831" s="67"/>
      <c r="AK831" s="67"/>
      <c r="AL831" s="67"/>
      <c r="AM831" s="67"/>
      <c r="AN831" s="67"/>
      <c r="AO831" s="67"/>
      <c r="AP831" s="67"/>
      <c r="AQ831" s="67"/>
      <c r="AR831" s="67"/>
      <c r="AS831" s="67"/>
      <c r="AT831" s="67"/>
    </row>
    <row r="832" spans="35:46" x14ac:dyDescent="0.45">
      <c r="AI832" s="67"/>
      <c r="AJ832" s="67"/>
      <c r="AK832" s="67"/>
      <c r="AL832" s="67"/>
      <c r="AM832" s="67"/>
      <c r="AN832" s="67"/>
      <c r="AO832" s="67"/>
      <c r="AP832" s="67"/>
      <c r="AQ832" s="67"/>
      <c r="AR832" s="67"/>
      <c r="AS832" s="67"/>
      <c r="AT832" s="67"/>
    </row>
    <row r="833" spans="35:46" x14ac:dyDescent="0.45">
      <c r="AI833" s="67"/>
      <c r="AJ833" s="67"/>
      <c r="AK833" s="67"/>
      <c r="AL833" s="67"/>
      <c r="AM833" s="67"/>
      <c r="AN833" s="67"/>
      <c r="AO833" s="67"/>
      <c r="AP833" s="67"/>
      <c r="AQ833" s="67"/>
      <c r="AR833" s="67"/>
      <c r="AS833" s="67"/>
      <c r="AT833" s="67"/>
    </row>
    <row r="834" spans="35:46" x14ac:dyDescent="0.45">
      <c r="AI834" s="67"/>
      <c r="AJ834" s="67"/>
      <c r="AK834" s="67"/>
      <c r="AL834" s="67"/>
      <c r="AM834" s="67"/>
      <c r="AN834" s="67"/>
      <c r="AO834" s="67"/>
      <c r="AP834" s="67"/>
      <c r="AQ834" s="67"/>
      <c r="AR834" s="67"/>
      <c r="AS834" s="67"/>
      <c r="AT834" s="67"/>
    </row>
    <row r="835" spans="35:46" x14ac:dyDescent="0.45">
      <c r="AI835" s="67"/>
      <c r="AJ835" s="67"/>
      <c r="AK835" s="67"/>
      <c r="AL835" s="67"/>
      <c r="AM835" s="67"/>
      <c r="AN835" s="67"/>
      <c r="AO835" s="67"/>
      <c r="AP835" s="67"/>
      <c r="AQ835" s="67"/>
      <c r="AR835" s="67"/>
      <c r="AS835" s="67"/>
      <c r="AT835" s="67"/>
    </row>
    <row r="836" spans="35:46" x14ac:dyDescent="0.45">
      <c r="AI836" s="67"/>
      <c r="AJ836" s="67"/>
      <c r="AK836" s="67"/>
      <c r="AL836" s="67"/>
      <c r="AM836" s="67"/>
      <c r="AN836" s="67"/>
      <c r="AO836" s="67"/>
      <c r="AP836" s="67"/>
      <c r="AQ836" s="67"/>
      <c r="AR836" s="67"/>
      <c r="AS836" s="67"/>
      <c r="AT836" s="67"/>
    </row>
    <row r="837" spans="35:46" x14ac:dyDescent="0.45">
      <c r="AI837" s="67"/>
      <c r="AJ837" s="67"/>
      <c r="AK837" s="67"/>
      <c r="AL837" s="67"/>
      <c r="AM837" s="67"/>
      <c r="AN837" s="67"/>
      <c r="AO837" s="67"/>
      <c r="AP837" s="67"/>
      <c r="AQ837" s="67"/>
      <c r="AR837" s="67"/>
      <c r="AS837" s="67"/>
      <c r="AT837" s="67"/>
    </row>
    <row r="838" spans="35:46" x14ac:dyDescent="0.45">
      <c r="AI838" s="67"/>
      <c r="AJ838" s="67"/>
      <c r="AK838" s="67"/>
      <c r="AL838" s="67"/>
      <c r="AM838" s="67"/>
      <c r="AN838" s="67"/>
      <c r="AO838" s="67"/>
      <c r="AP838" s="67"/>
      <c r="AQ838" s="67"/>
      <c r="AR838" s="67"/>
      <c r="AS838" s="67"/>
      <c r="AT838" s="67"/>
    </row>
    <row r="839" spans="35:46" x14ac:dyDescent="0.45">
      <c r="AI839" s="67"/>
      <c r="AJ839" s="67"/>
      <c r="AK839" s="67"/>
      <c r="AL839" s="67"/>
      <c r="AM839" s="67"/>
      <c r="AN839" s="67"/>
      <c r="AO839" s="67"/>
      <c r="AP839" s="67"/>
      <c r="AQ839" s="67"/>
      <c r="AR839" s="67"/>
      <c r="AS839" s="67"/>
      <c r="AT839" s="67"/>
    </row>
    <row r="840" spans="35:46" x14ac:dyDescent="0.45">
      <c r="AI840" s="67"/>
      <c r="AJ840" s="67"/>
      <c r="AK840" s="67"/>
      <c r="AL840" s="67"/>
      <c r="AM840" s="67"/>
      <c r="AN840" s="67"/>
      <c r="AO840" s="67"/>
      <c r="AP840" s="67"/>
      <c r="AQ840" s="67"/>
      <c r="AR840" s="67"/>
      <c r="AS840" s="67"/>
      <c r="AT840" s="67"/>
    </row>
    <row r="841" spans="35:46" x14ac:dyDescent="0.45">
      <c r="AI841" s="67"/>
      <c r="AJ841" s="67"/>
      <c r="AK841" s="67"/>
      <c r="AL841" s="67"/>
      <c r="AM841" s="67"/>
      <c r="AN841" s="67"/>
      <c r="AO841" s="67"/>
      <c r="AP841" s="67"/>
      <c r="AQ841" s="67"/>
      <c r="AR841" s="67"/>
      <c r="AS841" s="67"/>
      <c r="AT841" s="67"/>
    </row>
    <row r="842" spans="35:46" x14ac:dyDescent="0.45">
      <c r="AI842" s="67"/>
      <c r="AJ842" s="67"/>
      <c r="AK842" s="67"/>
      <c r="AL842" s="67"/>
      <c r="AM842" s="67"/>
      <c r="AN842" s="67"/>
      <c r="AO842" s="67"/>
      <c r="AP842" s="67"/>
      <c r="AQ842" s="67"/>
      <c r="AR842" s="67"/>
      <c r="AS842" s="67"/>
      <c r="AT842" s="67"/>
    </row>
    <row r="843" spans="35:46" x14ac:dyDescent="0.45">
      <c r="AI843" s="67"/>
      <c r="AJ843" s="67"/>
      <c r="AK843" s="67"/>
      <c r="AL843" s="67"/>
      <c r="AM843" s="67"/>
      <c r="AN843" s="67"/>
      <c r="AO843" s="67"/>
      <c r="AP843" s="67"/>
      <c r="AQ843" s="67"/>
      <c r="AR843" s="67"/>
      <c r="AS843" s="67"/>
      <c r="AT843" s="67"/>
    </row>
    <row r="844" spans="35:46" x14ac:dyDescent="0.45">
      <c r="AI844" s="67"/>
      <c r="AJ844" s="67"/>
      <c r="AK844" s="67"/>
      <c r="AL844" s="67"/>
      <c r="AM844" s="67"/>
      <c r="AN844" s="67"/>
      <c r="AO844" s="67"/>
      <c r="AP844" s="67"/>
      <c r="AQ844" s="67"/>
      <c r="AR844" s="67"/>
      <c r="AS844" s="67"/>
      <c r="AT844" s="67"/>
    </row>
    <row r="845" spans="35:46" x14ac:dyDescent="0.45">
      <c r="AI845" s="67"/>
      <c r="AJ845" s="67"/>
      <c r="AK845" s="67"/>
      <c r="AL845" s="67"/>
      <c r="AM845" s="67"/>
      <c r="AN845" s="67"/>
      <c r="AO845" s="67"/>
      <c r="AP845" s="67"/>
      <c r="AQ845" s="67"/>
      <c r="AR845" s="67"/>
      <c r="AS845" s="67"/>
      <c r="AT845" s="67"/>
    </row>
    <row r="846" spans="35:46" x14ac:dyDescent="0.45">
      <c r="AI846" s="67"/>
      <c r="AJ846" s="67"/>
      <c r="AK846" s="67"/>
      <c r="AL846" s="67"/>
      <c r="AM846" s="67"/>
      <c r="AN846" s="67"/>
      <c r="AO846" s="67"/>
      <c r="AP846" s="67"/>
      <c r="AQ846" s="67"/>
      <c r="AR846" s="67"/>
      <c r="AS846" s="67"/>
      <c r="AT846" s="67"/>
    </row>
    <row r="847" spans="35:46" x14ac:dyDescent="0.45">
      <c r="AI847" s="67"/>
      <c r="AJ847" s="67"/>
      <c r="AK847" s="67"/>
      <c r="AL847" s="67"/>
      <c r="AM847" s="67"/>
      <c r="AN847" s="67"/>
      <c r="AO847" s="67"/>
      <c r="AP847" s="67"/>
      <c r="AQ847" s="67"/>
      <c r="AR847" s="67"/>
      <c r="AS847" s="67"/>
      <c r="AT847" s="67"/>
    </row>
    <row r="848" spans="35:46" x14ac:dyDescent="0.45">
      <c r="AI848" s="67"/>
      <c r="AJ848" s="67"/>
      <c r="AK848" s="67"/>
      <c r="AL848" s="67"/>
      <c r="AM848" s="67"/>
      <c r="AN848" s="67"/>
      <c r="AO848" s="67"/>
      <c r="AP848" s="67"/>
      <c r="AQ848" s="67"/>
      <c r="AR848" s="67"/>
      <c r="AS848" s="67"/>
      <c r="AT848" s="67"/>
    </row>
    <row r="849" spans="35:46" x14ac:dyDescent="0.45">
      <c r="AI849" s="67"/>
      <c r="AJ849" s="67"/>
      <c r="AK849" s="67"/>
      <c r="AL849" s="67"/>
      <c r="AM849" s="67"/>
      <c r="AN849" s="67"/>
      <c r="AO849" s="67"/>
      <c r="AP849" s="67"/>
      <c r="AQ849" s="67"/>
      <c r="AR849" s="67"/>
      <c r="AS849" s="67"/>
      <c r="AT849" s="67"/>
    </row>
    <row r="850" spans="35:46" x14ac:dyDescent="0.45">
      <c r="AI850" s="67"/>
      <c r="AJ850" s="67"/>
      <c r="AK850" s="67"/>
      <c r="AL850" s="67"/>
      <c r="AM850" s="67"/>
      <c r="AN850" s="67"/>
      <c r="AO850" s="67"/>
      <c r="AP850" s="67"/>
      <c r="AQ850" s="67"/>
      <c r="AR850" s="67"/>
      <c r="AS850" s="67"/>
      <c r="AT850" s="67"/>
    </row>
    <row r="851" spans="35:46" x14ac:dyDescent="0.45">
      <c r="AI851" s="67"/>
      <c r="AJ851" s="67"/>
      <c r="AK851" s="67"/>
      <c r="AL851" s="67"/>
      <c r="AM851" s="67"/>
      <c r="AN851" s="67"/>
      <c r="AO851" s="67"/>
      <c r="AP851" s="67"/>
      <c r="AQ851" s="67"/>
      <c r="AR851" s="67"/>
      <c r="AS851" s="67"/>
      <c r="AT851" s="67"/>
    </row>
    <row r="852" spans="35:46" x14ac:dyDescent="0.45">
      <c r="AI852" s="67"/>
      <c r="AJ852" s="67"/>
      <c r="AK852" s="67"/>
      <c r="AL852" s="67"/>
      <c r="AM852" s="67"/>
      <c r="AN852" s="67"/>
      <c r="AO852" s="67"/>
      <c r="AP852" s="67"/>
      <c r="AQ852" s="67"/>
      <c r="AR852" s="67"/>
      <c r="AS852" s="67"/>
      <c r="AT852" s="67"/>
    </row>
    <row r="853" spans="35:46" x14ac:dyDescent="0.45">
      <c r="AI853" s="67"/>
      <c r="AJ853" s="67"/>
      <c r="AK853" s="67"/>
      <c r="AL853" s="67"/>
      <c r="AM853" s="67"/>
      <c r="AN853" s="67"/>
      <c r="AO853" s="67"/>
      <c r="AP853" s="67"/>
      <c r="AQ853" s="67"/>
      <c r="AR853" s="67"/>
      <c r="AS853" s="67"/>
      <c r="AT853" s="67"/>
    </row>
    <row r="854" spans="35:46" x14ac:dyDescent="0.45">
      <c r="AI854" s="67"/>
      <c r="AJ854" s="67"/>
      <c r="AK854" s="67"/>
      <c r="AL854" s="67"/>
      <c r="AM854" s="67"/>
      <c r="AN854" s="67"/>
      <c r="AO854" s="67"/>
      <c r="AP854" s="67"/>
      <c r="AQ854" s="67"/>
      <c r="AR854" s="67"/>
      <c r="AS854" s="67"/>
      <c r="AT854" s="67"/>
    </row>
    <row r="855" spans="35:46" x14ac:dyDescent="0.45">
      <c r="AI855" s="67"/>
      <c r="AJ855" s="67"/>
      <c r="AK855" s="67"/>
      <c r="AL855" s="67"/>
      <c r="AM855" s="67"/>
      <c r="AN855" s="67"/>
      <c r="AO855" s="67"/>
      <c r="AP855" s="67"/>
      <c r="AQ855" s="67"/>
      <c r="AR855" s="67"/>
      <c r="AS855" s="67"/>
      <c r="AT855" s="67"/>
    </row>
    <row r="856" spans="35:46" x14ac:dyDescent="0.45">
      <c r="AI856" s="67"/>
      <c r="AJ856" s="67"/>
      <c r="AK856" s="67"/>
      <c r="AL856" s="67"/>
      <c r="AM856" s="67"/>
      <c r="AN856" s="67"/>
      <c r="AO856" s="67"/>
      <c r="AP856" s="67"/>
      <c r="AQ856" s="67"/>
      <c r="AR856" s="67"/>
      <c r="AS856" s="67"/>
      <c r="AT856" s="67"/>
    </row>
    <row r="857" spans="35:46" x14ac:dyDescent="0.45">
      <c r="AI857" s="67"/>
      <c r="AJ857" s="67"/>
      <c r="AK857" s="67"/>
      <c r="AL857" s="67"/>
      <c r="AM857" s="67"/>
      <c r="AN857" s="67"/>
      <c r="AO857" s="67"/>
      <c r="AP857" s="67"/>
      <c r="AQ857" s="67"/>
      <c r="AR857" s="67"/>
      <c r="AS857" s="67"/>
      <c r="AT857" s="67"/>
    </row>
    <row r="858" spans="35:46" x14ac:dyDescent="0.45">
      <c r="AI858" s="67"/>
      <c r="AJ858" s="67"/>
      <c r="AK858" s="67"/>
      <c r="AL858" s="67"/>
      <c r="AM858" s="67"/>
      <c r="AN858" s="67"/>
      <c r="AO858" s="67"/>
      <c r="AP858" s="67"/>
      <c r="AQ858" s="67"/>
      <c r="AR858" s="67"/>
      <c r="AS858" s="67"/>
      <c r="AT858" s="67"/>
    </row>
    <row r="859" spans="35:46" x14ac:dyDescent="0.45">
      <c r="AI859" s="67"/>
      <c r="AJ859" s="67"/>
      <c r="AK859" s="67"/>
      <c r="AL859" s="67"/>
      <c r="AM859" s="67"/>
      <c r="AN859" s="67"/>
      <c r="AO859" s="67"/>
      <c r="AP859" s="67"/>
      <c r="AQ859" s="67"/>
      <c r="AR859" s="67"/>
      <c r="AS859" s="67"/>
      <c r="AT859" s="67"/>
    </row>
    <row r="860" spans="35:46" x14ac:dyDescent="0.45">
      <c r="AI860" s="67"/>
      <c r="AJ860" s="67"/>
      <c r="AK860" s="67"/>
      <c r="AL860" s="67"/>
      <c r="AM860" s="67"/>
      <c r="AN860" s="67"/>
      <c r="AO860" s="67"/>
      <c r="AP860" s="67"/>
      <c r="AQ860" s="67"/>
      <c r="AR860" s="67"/>
      <c r="AS860" s="67"/>
      <c r="AT860" s="67"/>
    </row>
    <row r="861" spans="35:46" x14ac:dyDescent="0.45">
      <c r="AI861" s="67"/>
      <c r="AJ861" s="67"/>
      <c r="AK861" s="67"/>
      <c r="AL861" s="67"/>
      <c r="AM861" s="67"/>
      <c r="AN861" s="67"/>
      <c r="AO861" s="67"/>
      <c r="AP861" s="67"/>
      <c r="AQ861" s="67"/>
      <c r="AR861" s="67"/>
      <c r="AS861" s="67"/>
      <c r="AT861" s="67"/>
    </row>
    <row r="862" spans="35:46" x14ac:dyDescent="0.45">
      <c r="AI862" s="67"/>
      <c r="AJ862" s="67"/>
      <c r="AK862" s="67"/>
      <c r="AL862" s="67"/>
      <c r="AM862" s="67"/>
      <c r="AN862" s="67"/>
      <c r="AO862" s="67"/>
      <c r="AP862" s="67"/>
      <c r="AQ862" s="67"/>
      <c r="AR862" s="67"/>
      <c r="AS862" s="67"/>
      <c r="AT862" s="67"/>
    </row>
    <row r="863" spans="35:46" x14ac:dyDescent="0.45">
      <c r="AI863" s="67"/>
      <c r="AJ863" s="67"/>
      <c r="AK863" s="67"/>
      <c r="AL863" s="67"/>
      <c r="AM863" s="67"/>
      <c r="AN863" s="67"/>
      <c r="AO863" s="67"/>
      <c r="AP863" s="67"/>
      <c r="AQ863" s="67"/>
      <c r="AR863" s="67"/>
      <c r="AS863" s="67"/>
      <c r="AT863" s="67"/>
    </row>
    <row r="864" spans="35:46" x14ac:dyDescent="0.45">
      <c r="AI864" s="67"/>
      <c r="AJ864" s="67"/>
      <c r="AK864" s="67"/>
      <c r="AL864" s="67"/>
      <c r="AM864" s="67"/>
      <c r="AN864" s="67"/>
      <c r="AO864" s="67"/>
      <c r="AP864" s="67"/>
      <c r="AQ864" s="67"/>
      <c r="AR864" s="67"/>
      <c r="AS864" s="67"/>
      <c r="AT864" s="67"/>
    </row>
    <row r="865" spans="35:46" x14ac:dyDescent="0.45">
      <c r="AI865" s="67"/>
      <c r="AJ865" s="67"/>
      <c r="AK865" s="67"/>
      <c r="AL865" s="67"/>
      <c r="AM865" s="67"/>
      <c r="AN865" s="67"/>
      <c r="AO865" s="67"/>
      <c r="AP865" s="67"/>
      <c r="AQ865" s="67"/>
      <c r="AR865" s="67"/>
      <c r="AS865" s="67"/>
      <c r="AT865" s="67"/>
    </row>
    <row r="866" spans="35:46" x14ac:dyDescent="0.45">
      <c r="AI866" s="67"/>
      <c r="AJ866" s="67"/>
      <c r="AK866" s="67"/>
      <c r="AL866" s="67"/>
      <c r="AM866" s="67"/>
      <c r="AN866" s="67"/>
      <c r="AO866" s="67"/>
      <c r="AP866" s="67"/>
      <c r="AQ866" s="67"/>
      <c r="AR866" s="67"/>
      <c r="AS866" s="67"/>
      <c r="AT866" s="67"/>
    </row>
    <row r="867" spans="35:46" x14ac:dyDescent="0.45">
      <c r="AI867" s="67"/>
      <c r="AJ867" s="67"/>
      <c r="AK867" s="67"/>
      <c r="AL867" s="67"/>
      <c r="AM867" s="67"/>
      <c r="AN867" s="67"/>
      <c r="AO867" s="67"/>
      <c r="AP867" s="67"/>
      <c r="AQ867" s="67"/>
      <c r="AR867" s="67"/>
      <c r="AS867" s="67"/>
      <c r="AT867" s="67"/>
    </row>
    <row r="868" spans="35:46" x14ac:dyDescent="0.45">
      <c r="AI868" s="67"/>
      <c r="AJ868" s="67"/>
      <c r="AK868" s="67"/>
      <c r="AL868" s="67"/>
      <c r="AM868" s="67"/>
      <c r="AN868" s="67"/>
      <c r="AO868" s="67"/>
      <c r="AP868" s="67"/>
      <c r="AQ868" s="67"/>
      <c r="AR868" s="67"/>
      <c r="AS868" s="67"/>
      <c r="AT868" s="67"/>
    </row>
    <row r="869" spans="35:46" x14ac:dyDescent="0.45">
      <c r="AI869" s="67"/>
      <c r="AJ869" s="67"/>
      <c r="AK869" s="67"/>
      <c r="AL869" s="67"/>
      <c r="AM869" s="67"/>
      <c r="AN869" s="67"/>
      <c r="AO869" s="67"/>
      <c r="AP869" s="67"/>
      <c r="AQ869" s="67"/>
      <c r="AR869" s="67"/>
      <c r="AS869" s="67"/>
      <c r="AT869" s="67"/>
    </row>
    <row r="870" spans="35:46" x14ac:dyDescent="0.45">
      <c r="AI870" s="67"/>
      <c r="AJ870" s="67"/>
      <c r="AK870" s="67"/>
      <c r="AL870" s="67"/>
      <c r="AM870" s="67"/>
      <c r="AN870" s="67"/>
      <c r="AO870" s="67"/>
      <c r="AP870" s="67"/>
      <c r="AQ870" s="67"/>
      <c r="AR870" s="67"/>
      <c r="AS870" s="67"/>
      <c r="AT870" s="67"/>
    </row>
    <row r="871" spans="35:46" x14ac:dyDescent="0.45">
      <c r="AI871" s="67"/>
      <c r="AJ871" s="67"/>
      <c r="AK871" s="67"/>
      <c r="AL871" s="67"/>
      <c r="AM871" s="67"/>
      <c r="AN871" s="67"/>
      <c r="AO871" s="67"/>
      <c r="AP871" s="67"/>
      <c r="AQ871" s="67"/>
      <c r="AR871" s="67"/>
      <c r="AS871" s="67"/>
      <c r="AT871" s="67"/>
    </row>
    <row r="872" spans="35:46" x14ac:dyDescent="0.45">
      <c r="AI872" s="67"/>
      <c r="AJ872" s="67"/>
      <c r="AK872" s="67"/>
      <c r="AL872" s="67"/>
      <c r="AM872" s="67"/>
      <c r="AN872" s="67"/>
      <c r="AO872" s="67"/>
      <c r="AP872" s="67"/>
      <c r="AQ872" s="67"/>
      <c r="AR872" s="67"/>
      <c r="AS872" s="67"/>
      <c r="AT872" s="67"/>
    </row>
    <row r="873" spans="35:46" x14ac:dyDescent="0.45">
      <c r="AI873" s="67"/>
      <c r="AJ873" s="67"/>
      <c r="AK873" s="67"/>
      <c r="AL873" s="67"/>
      <c r="AM873" s="67"/>
      <c r="AN873" s="67"/>
      <c r="AO873" s="67"/>
      <c r="AP873" s="67"/>
      <c r="AQ873" s="67"/>
      <c r="AR873" s="67"/>
      <c r="AS873" s="67"/>
      <c r="AT873" s="67"/>
    </row>
    <row r="874" spans="35:46" x14ac:dyDescent="0.45">
      <c r="AI874" s="67"/>
      <c r="AJ874" s="67"/>
      <c r="AK874" s="67"/>
      <c r="AL874" s="67"/>
      <c r="AM874" s="67"/>
      <c r="AN874" s="67"/>
      <c r="AO874" s="67"/>
      <c r="AP874" s="67"/>
      <c r="AQ874" s="67"/>
      <c r="AR874" s="67"/>
      <c r="AS874" s="67"/>
      <c r="AT874" s="67"/>
    </row>
    <row r="875" spans="35:46" x14ac:dyDescent="0.45">
      <c r="AI875" s="67"/>
      <c r="AJ875" s="67"/>
      <c r="AK875" s="67"/>
      <c r="AL875" s="67"/>
      <c r="AM875" s="67"/>
      <c r="AN875" s="67"/>
      <c r="AO875" s="67"/>
      <c r="AP875" s="67"/>
      <c r="AQ875" s="67"/>
      <c r="AR875" s="67"/>
      <c r="AS875" s="67"/>
      <c r="AT875" s="67"/>
    </row>
    <row r="876" spans="35:46" x14ac:dyDescent="0.45">
      <c r="AI876" s="67"/>
      <c r="AJ876" s="67"/>
      <c r="AK876" s="67"/>
      <c r="AL876" s="67"/>
      <c r="AM876" s="67"/>
      <c r="AN876" s="67"/>
      <c r="AO876" s="67"/>
      <c r="AP876" s="67"/>
      <c r="AQ876" s="67"/>
      <c r="AR876" s="67"/>
      <c r="AS876" s="67"/>
      <c r="AT876" s="67"/>
    </row>
    <row r="877" spans="35:46" x14ac:dyDescent="0.45">
      <c r="AI877" s="67"/>
      <c r="AJ877" s="67"/>
      <c r="AK877" s="67"/>
      <c r="AL877" s="67"/>
      <c r="AM877" s="67"/>
      <c r="AN877" s="67"/>
      <c r="AO877" s="67"/>
      <c r="AP877" s="67"/>
      <c r="AQ877" s="67"/>
      <c r="AR877" s="67"/>
      <c r="AS877" s="67"/>
      <c r="AT877" s="67"/>
    </row>
    <row r="878" spans="35:46" x14ac:dyDescent="0.45">
      <c r="AI878" s="67"/>
      <c r="AJ878" s="67"/>
      <c r="AK878" s="67"/>
      <c r="AL878" s="67"/>
      <c r="AM878" s="67"/>
      <c r="AN878" s="67"/>
      <c r="AO878" s="67"/>
      <c r="AP878" s="67"/>
      <c r="AQ878" s="67"/>
      <c r="AR878" s="67"/>
      <c r="AS878" s="67"/>
      <c r="AT878" s="67"/>
    </row>
    <row r="879" spans="35:46" x14ac:dyDescent="0.45">
      <c r="AI879" s="67"/>
      <c r="AJ879" s="67"/>
      <c r="AK879" s="67"/>
      <c r="AL879" s="67"/>
      <c r="AM879" s="67"/>
      <c r="AN879" s="67"/>
      <c r="AO879" s="67"/>
      <c r="AP879" s="67"/>
      <c r="AQ879" s="67"/>
      <c r="AR879" s="67"/>
      <c r="AS879" s="67"/>
      <c r="AT879" s="67"/>
    </row>
    <row r="880" spans="35:46" x14ac:dyDescent="0.45">
      <c r="AI880" s="67"/>
      <c r="AJ880" s="67"/>
      <c r="AK880" s="67"/>
      <c r="AL880" s="67"/>
      <c r="AM880" s="67"/>
      <c r="AN880" s="67"/>
      <c r="AO880" s="67"/>
      <c r="AP880" s="67"/>
      <c r="AQ880" s="67"/>
      <c r="AR880" s="67"/>
      <c r="AS880" s="67"/>
      <c r="AT880" s="67"/>
    </row>
    <row r="881" spans="35:46" x14ac:dyDescent="0.45">
      <c r="AI881" s="67"/>
      <c r="AJ881" s="67"/>
      <c r="AK881" s="67"/>
      <c r="AL881" s="67"/>
      <c r="AM881" s="67"/>
      <c r="AN881" s="67"/>
      <c r="AO881" s="67"/>
      <c r="AP881" s="67"/>
      <c r="AQ881" s="67"/>
      <c r="AR881" s="67"/>
      <c r="AS881" s="67"/>
      <c r="AT881" s="67"/>
    </row>
    <row r="882" spans="35:46" x14ac:dyDescent="0.45">
      <c r="AI882" s="67"/>
      <c r="AJ882" s="67"/>
      <c r="AK882" s="67"/>
      <c r="AL882" s="67"/>
      <c r="AM882" s="67"/>
      <c r="AN882" s="67"/>
      <c r="AO882" s="67"/>
      <c r="AP882" s="67"/>
      <c r="AQ882" s="67"/>
      <c r="AR882" s="67"/>
      <c r="AS882" s="67"/>
      <c r="AT882" s="67"/>
    </row>
    <row r="883" spans="35:46" x14ac:dyDescent="0.45">
      <c r="AI883" s="67"/>
      <c r="AJ883" s="67"/>
      <c r="AK883" s="67"/>
      <c r="AL883" s="67"/>
      <c r="AM883" s="67"/>
      <c r="AN883" s="67"/>
      <c r="AO883" s="67"/>
      <c r="AP883" s="67"/>
      <c r="AQ883" s="67"/>
      <c r="AR883" s="67"/>
      <c r="AS883" s="67"/>
      <c r="AT883" s="67"/>
    </row>
    <row r="884" spans="35:46" x14ac:dyDescent="0.45">
      <c r="AI884" s="67"/>
      <c r="AJ884" s="67"/>
      <c r="AK884" s="67"/>
      <c r="AL884" s="67"/>
      <c r="AM884" s="67"/>
      <c r="AN884" s="67"/>
      <c r="AO884" s="67"/>
      <c r="AP884" s="67"/>
      <c r="AQ884" s="67"/>
      <c r="AR884" s="67"/>
      <c r="AS884" s="67"/>
      <c r="AT884" s="67"/>
    </row>
    <row r="885" spans="35:46" x14ac:dyDescent="0.45">
      <c r="AI885" s="67"/>
      <c r="AJ885" s="67"/>
      <c r="AK885" s="67"/>
      <c r="AL885" s="67"/>
      <c r="AM885" s="67"/>
      <c r="AN885" s="67"/>
      <c r="AO885" s="67"/>
      <c r="AP885" s="67"/>
      <c r="AQ885" s="67"/>
      <c r="AR885" s="67"/>
      <c r="AS885" s="67"/>
      <c r="AT885" s="67"/>
    </row>
    <row r="886" spans="35:46" x14ac:dyDescent="0.45">
      <c r="AI886" s="67"/>
      <c r="AJ886" s="67"/>
      <c r="AK886" s="67"/>
      <c r="AL886" s="67"/>
      <c r="AM886" s="67"/>
      <c r="AN886" s="67"/>
      <c r="AO886" s="67"/>
      <c r="AP886" s="67"/>
      <c r="AQ886" s="67"/>
      <c r="AR886" s="67"/>
      <c r="AS886" s="67"/>
      <c r="AT886" s="67"/>
    </row>
    <row r="887" spans="35:46" x14ac:dyDescent="0.45">
      <c r="AI887" s="67"/>
      <c r="AJ887" s="67"/>
      <c r="AK887" s="67"/>
      <c r="AL887" s="67"/>
      <c r="AM887" s="67"/>
      <c r="AN887" s="67"/>
      <c r="AO887" s="67"/>
      <c r="AP887" s="67"/>
      <c r="AQ887" s="67"/>
      <c r="AR887" s="67"/>
      <c r="AS887" s="67"/>
      <c r="AT887" s="67"/>
    </row>
    <row r="888" spans="35:46" x14ac:dyDescent="0.45">
      <c r="AI888" s="67"/>
      <c r="AJ888" s="67"/>
      <c r="AK888" s="67"/>
      <c r="AL888" s="67"/>
      <c r="AM888" s="67"/>
      <c r="AN888" s="67"/>
      <c r="AO888" s="67"/>
      <c r="AP888" s="67"/>
      <c r="AQ888" s="67"/>
      <c r="AR888" s="67"/>
      <c r="AS888" s="67"/>
      <c r="AT888" s="67"/>
    </row>
    <row r="889" spans="35:46" x14ac:dyDescent="0.45">
      <c r="AI889" s="67"/>
      <c r="AJ889" s="67"/>
      <c r="AK889" s="67"/>
      <c r="AL889" s="67"/>
      <c r="AM889" s="67"/>
      <c r="AN889" s="67"/>
      <c r="AO889" s="67"/>
      <c r="AP889" s="67"/>
      <c r="AQ889" s="67"/>
      <c r="AR889" s="67"/>
      <c r="AS889" s="67"/>
      <c r="AT889" s="67"/>
    </row>
    <row r="890" spans="35:46" x14ac:dyDescent="0.45">
      <c r="AI890" s="67"/>
      <c r="AJ890" s="67"/>
      <c r="AK890" s="67"/>
      <c r="AL890" s="67"/>
      <c r="AM890" s="67"/>
      <c r="AN890" s="67"/>
      <c r="AO890" s="67"/>
      <c r="AP890" s="67"/>
      <c r="AQ890" s="67"/>
      <c r="AR890" s="67"/>
      <c r="AS890" s="67"/>
      <c r="AT890" s="67"/>
    </row>
    <row r="891" spans="35:46" x14ac:dyDescent="0.45">
      <c r="AI891" s="67"/>
      <c r="AJ891" s="67"/>
      <c r="AK891" s="67"/>
      <c r="AL891" s="67"/>
      <c r="AM891" s="67"/>
      <c r="AN891" s="67"/>
      <c r="AO891" s="67"/>
      <c r="AP891" s="67"/>
      <c r="AQ891" s="67"/>
      <c r="AR891" s="67"/>
      <c r="AS891" s="67"/>
      <c r="AT891" s="67"/>
    </row>
    <row r="892" spans="35:46" x14ac:dyDescent="0.45">
      <c r="AI892" s="67"/>
      <c r="AJ892" s="67"/>
      <c r="AK892" s="67"/>
      <c r="AL892" s="67"/>
      <c r="AM892" s="67"/>
      <c r="AN892" s="67"/>
      <c r="AO892" s="67"/>
      <c r="AP892" s="67"/>
      <c r="AQ892" s="67"/>
      <c r="AR892" s="67"/>
      <c r="AS892" s="67"/>
      <c r="AT892" s="67"/>
    </row>
    <row r="893" spans="35:46" x14ac:dyDescent="0.45">
      <c r="AI893" s="67"/>
      <c r="AJ893" s="67"/>
      <c r="AK893" s="67"/>
      <c r="AL893" s="67"/>
      <c r="AM893" s="67"/>
      <c r="AN893" s="67"/>
      <c r="AO893" s="67"/>
      <c r="AP893" s="67"/>
      <c r="AQ893" s="67"/>
      <c r="AR893" s="67"/>
      <c r="AS893" s="67"/>
      <c r="AT893" s="67"/>
    </row>
    <row r="894" spans="35:46" x14ac:dyDescent="0.45">
      <c r="AI894" s="67"/>
      <c r="AJ894" s="67"/>
      <c r="AK894" s="67"/>
      <c r="AL894" s="67"/>
      <c r="AM894" s="67"/>
      <c r="AN894" s="67"/>
      <c r="AO894" s="67"/>
      <c r="AP894" s="67"/>
      <c r="AQ894" s="67"/>
      <c r="AR894" s="67"/>
      <c r="AS894" s="67"/>
      <c r="AT894" s="67"/>
    </row>
    <row r="895" spans="35:46" x14ac:dyDescent="0.45">
      <c r="AI895" s="67"/>
      <c r="AJ895" s="67"/>
      <c r="AK895" s="67"/>
      <c r="AL895" s="67"/>
      <c r="AM895" s="67"/>
      <c r="AN895" s="67"/>
      <c r="AO895" s="67"/>
      <c r="AP895" s="67"/>
      <c r="AQ895" s="67"/>
      <c r="AR895" s="67"/>
      <c r="AS895" s="67"/>
      <c r="AT895" s="67"/>
    </row>
    <row r="896" spans="35:46" x14ac:dyDescent="0.45">
      <c r="AI896" s="67"/>
      <c r="AJ896" s="67"/>
      <c r="AK896" s="67"/>
      <c r="AL896" s="67"/>
      <c r="AM896" s="67"/>
      <c r="AN896" s="67"/>
      <c r="AO896" s="67"/>
      <c r="AP896" s="67"/>
      <c r="AQ896" s="67"/>
      <c r="AR896" s="67"/>
      <c r="AS896" s="67"/>
      <c r="AT896" s="67"/>
    </row>
    <row r="897" spans="35:46" x14ac:dyDescent="0.45">
      <c r="AI897" s="67"/>
      <c r="AJ897" s="67"/>
      <c r="AK897" s="67"/>
      <c r="AL897" s="67"/>
      <c r="AM897" s="67"/>
      <c r="AN897" s="67"/>
      <c r="AO897" s="67"/>
      <c r="AP897" s="67"/>
      <c r="AQ897" s="67"/>
      <c r="AR897" s="67"/>
      <c r="AS897" s="67"/>
      <c r="AT897" s="67"/>
    </row>
    <row r="898" spans="35:46" x14ac:dyDescent="0.45">
      <c r="AI898" s="67"/>
      <c r="AJ898" s="67"/>
      <c r="AK898" s="67"/>
      <c r="AL898" s="67"/>
      <c r="AM898" s="67"/>
      <c r="AN898" s="67"/>
      <c r="AO898" s="67"/>
      <c r="AP898" s="67"/>
      <c r="AQ898" s="67"/>
      <c r="AR898" s="67"/>
      <c r="AS898" s="67"/>
      <c r="AT898" s="67"/>
    </row>
    <row r="899" spans="35:46" x14ac:dyDescent="0.45">
      <c r="AI899" s="67"/>
      <c r="AJ899" s="67"/>
      <c r="AK899" s="67"/>
      <c r="AL899" s="67"/>
      <c r="AM899" s="67"/>
      <c r="AN899" s="67"/>
      <c r="AO899" s="67"/>
      <c r="AP899" s="67"/>
      <c r="AQ899" s="67"/>
      <c r="AR899" s="67"/>
      <c r="AS899" s="67"/>
      <c r="AT899" s="67"/>
    </row>
    <row r="900" spans="35:46" x14ac:dyDescent="0.45">
      <c r="AI900" s="67"/>
      <c r="AJ900" s="67"/>
      <c r="AK900" s="67"/>
      <c r="AL900" s="67"/>
      <c r="AM900" s="67"/>
      <c r="AN900" s="67"/>
      <c r="AO900" s="67"/>
      <c r="AP900" s="67"/>
      <c r="AQ900" s="67"/>
      <c r="AR900" s="67"/>
      <c r="AS900" s="67"/>
      <c r="AT900" s="67"/>
    </row>
    <row r="901" spans="35:46" x14ac:dyDescent="0.45">
      <c r="AI901" s="67"/>
      <c r="AJ901" s="67"/>
      <c r="AK901" s="67"/>
      <c r="AL901" s="67"/>
      <c r="AM901" s="67"/>
      <c r="AN901" s="67"/>
      <c r="AO901" s="67"/>
      <c r="AP901" s="67"/>
      <c r="AQ901" s="67"/>
      <c r="AR901" s="67"/>
      <c r="AS901" s="67"/>
      <c r="AT901" s="67"/>
    </row>
    <row r="902" spans="35:46" x14ac:dyDescent="0.45">
      <c r="AI902" s="67"/>
      <c r="AJ902" s="67"/>
      <c r="AK902" s="67"/>
      <c r="AL902" s="67"/>
      <c r="AM902" s="67"/>
      <c r="AN902" s="67"/>
      <c r="AO902" s="67"/>
      <c r="AP902" s="67"/>
      <c r="AQ902" s="67"/>
      <c r="AR902" s="67"/>
      <c r="AS902" s="67"/>
      <c r="AT902" s="67"/>
    </row>
    <row r="903" spans="35:46" x14ac:dyDescent="0.45">
      <c r="AI903" s="67"/>
      <c r="AJ903" s="67"/>
      <c r="AK903" s="67"/>
      <c r="AL903" s="67"/>
      <c r="AM903" s="67"/>
      <c r="AN903" s="67"/>
      <c r="AO903" s="67"/>
      <c r="AP903" s="67"/>
      <c r="AQ903" s="67"/>
      <c r="AR903" s="67"/>
      <c r="AS903" s="67"/>
      <c r="AT903" s="67"/>
    </row>
    <row r="904" spans="35:46" x14ac:dyDescent="0.45">
      <c r="AI904" s="67"/>
      <c r="AJ904" s="67"/>
      <c r="AK904" s="67"/>
      <c r="AL904" s="67"/>
      <c r="AM904" s="67"/>
      <c r="AN904" s="67"/>
      <c r="AO904" s="67"/>
      <c r="AP904" s="67"/>
      <c r="AQ904" s="67"/>
      <c r="AR904" s="67"/>
      <c r="AS904" s="67"/>
      <c r="AT904" s="67"/>
    </row>
    <row r="905" spans="35:46" x14ac:dyDescent="0.45">
      <c r="AI905" s="67"/>
      <c r="AJ905" s="67"/>
      <c r="AK905" s="67"/>
      <c r="AL905" s="67"/>
      <c r="AM905" s="67"/>
      <c r="AN905" s="67"/>
      <c r="AO905" s="67"/>
      <c r="AP905" s="67"/>
      <c r="AQ905" s="67"/>
      <c r="AR905" s="67"/>
      <c r="AS905" s="67"/>
      <c r="AT905" s="67"/>
    </row>
    <row r="906" spans="35:46" x14ac:dyDescent="0.45">
      <c r="AI906" s="67"/>
      <c r="AJ906" s="67"/>
      <c r="AK906" s="67"/>
      <c r="AL906" s="67"/>
      <c r="AM906" s="67"/>
      <c r="AN906" s="67"/>
      <c r="AO906" s="67"/>
      <c r="AP906" s="67"/>
      <c r="AQ906" s="67"/>
      <c r="AR906" s="67"/>
      <c r="AS906" s="67"/>
      <c r="AT906" s="67"/>
    </row>
    <row r="907" spans="35:46" x14ac:dyDescent="0.45">
      <c r="AI907" s="67"/>
      <c r="AJ907" s="67"/>
      <c r="AK907" s="67"/>
      <c r="AL907" s="67"/>
      <c r="AM907" s="67"/>
      <c r="AN907" s="67"/>
      <c r="AO907" s="67"/>
      <c r="AP907" s="67"/>
      <c r="AQ907" s="67"/>
      <c r="AR907" s="67"/>
      <c r="AS907" s="67"/>
      <c r="AT907" s="67"/>
    </row>
    <row r="908" spans="35:46" x14ac:dyDescent="0.45">
      <c r="AI908" s="67"/>
      <c r="AJ908" s="67"/>
      <c r="AK908" s="67"/>
      <c r="AL908" s="67"/>
      <c r="AM908" s="67"/>
      <c r="AN908" s="67"/>
      <c r="AO908" s="67"/>
      <c r="AP908" s="67"/>
      <c r="AQ908" s="67"/>
      <c r="AR908" s="67"/>
      <c r="AS908" s="67"/>
      <c r="AT908" s="67"/>
    </row>
    <row r="909" spans="35:46" x14ac:dyDescent="0.45">
      <c r="AI909" s="67"/>
      <c r="AJ909" s="67"/>
      <c r="AK909" s="67"/>
      <c r="AL909" s="67"/>
      <c r="AM909" s="67"/>
      <c r="AN909" s="67"/>
      <c r="AO909" s="67"/>
      <c r="AP909" s="67"/>
      <c r="AQ909" s="67"/>
      <c r="AR909" s="67"/>
      <c r="AS909" s="67"/>
      <c r="AT909" s="67"/>
    </row>
    <row r="910" spans="35:46" x14ac:dyDescent="0.45">
      <c r="AI910" s="67"/>
      <c r="AJ910" s="67"/>
      <c r="AK910" s="67"/>
      <c r="AL910" s="67"/>
      <c r="AM910" s="67"/>
      <c r="AN910" s="67"/>
      <c r="AO910" s="67"/>
      <c r="AP910" s="67"/>
      <c r="AQ910" s="67"/>
      <c r="AR910" s="67"/>
      <c r="AS910" s="67"/>
      <c r="AT910" s="67"/>
    </row>
    <row r="911" spans="35:46" x14ac:dyDescent="0.45">
      <c r="AI911" s="67"/>
      <c r="AJ911" s="67"/>
      <c r="AK911" s="67"/>
      <c r="AL911" s="67"/>
      <c r="AM911" s="67"/>
      <c r="AN911" s="67"/>
      <c r="AO911" s="67"/>
      <c r="AP911" s="67"/>
      <c r="AQ911" s="67"/>
      <c r="AR911" s="67"/>
      <c r="AS911" s="67"/>
      <c r="AT911" s="67"/>
    </row>
    <row r="912" spans="35:46" x14ac:dyDescent="0.45">
      <c r="AI912" s="67"/>
      <c r="AJ912" s="67"/>
      <c r="AK912" s="67"/>
      <c r="AL912" s="67"/>
      <c r="AM912" s="67"/>
      <c r="AN912" s="67"/>
      <c r="AO912" s="67"/>
      <c r="AP912" s="67"/>
      <c r="AQ912" s="67"/>
      <c r="AR912" s="67"/>
      <c r="AS912" s="67"/>
      <c r="AT912" s="67"/>
    </row>
    <row r="913" spans="35:46" x14ac:dyDescent="0.45">
      <c r="AI913" s="67"/>
      <c r="AJ913" s="67"/>
      <c r="AK913" s="67"/>
      <c r="AL913" s="67"/>
      <c r="AM913" s="67"/>
      <c r="AN913" s="67"/>
      <c r="AO913" s="67"/>
      <c r="AP913" s="67"/>
      <c r="AQ913" s="67"/>
      <c r="AR913" s="67"/>
      <c r="AS913" s="67"/>
      <c r="AT913" s="67"/>
    </row>
    <row r="914" spans="35:46" x14ac:dyDescent="0.45">
      <c r="AI914" s="67"/>
      <c r="AJ914" s="67"/>
      <c r="AK914" s="67"/>
      <c r="AL914" s="67"/>
      <c r="AM914" s="67"/>
      <c r="AN914" s="67"/>
      <c r="AO914" s="67"/>
      <c r="AP914" s="67"/>
      <c r="AQ914" s="67"/>
      <c r="AR914" s="67"/>
      <c r="AS914" s="67"/>
      <c r="AT914" s="67"/>
    </row>
    <row r="915" spans="35:46" x14ac:dyDescent="0.45">
      <c r="AI915" s="67"/>
      <c r="AJ915" s="67"/>
      <c r="AK915" s="67"/>
      <c r="AL915" s="67"/>
      <c r="AM915" s="67"/>
      <c r="AN915" s="67"/>
      <c r="AO915" s="67"/>
      <c r="AP915" s="67"/>
      <c r="AQ915" s="67"/>
      <c r="AR915" s="67"/>
      <c r="AS915" s="67"/>
      <c r="AT915" s="67"/>
    </row>
    <row r="916" spans="35:46" x14ac:dyDescent="0.45">
      <c r="AI916" s="67"/>
      <c r="AJ916" s="67"/>
      <c r="AK916" s="67"/>
      <c r="AL916" s="67"/>
      <c r="AM916" s="67"/>
      <c r="AN916" s="67"/>
      <c r="AO916" s="67"/>
      <c r="AP916" s="67"/>
      <c r="AQ916" s="67"/>
      <c r="AR916" s="67"/>
      <c r="AS916" s="67"/>
      <c r="AT916" s="67"/>
    </row>
    <row r="917" spans="35:46" x14ac:dyDescent="0.45">
      <c r="AI917" s="67"/>
      <c r="AJ917" s="67"/>
      <c r="AK917" s="67"/>
      <c r="AL917" s="67"/>
      <c r="AM917" s="67"/>
      <c r="AN917" s="67"/>
      <c r="AO917" s="67"/>
      <c r="AP917" s="67"/>
      <c r="AQ917" s="67"/>
      <c r="AR917" s="67"/>
      <c r="AS917" s="67"/>
      <c r="AT917" s="67"/>
    </row>
    <row r="918" spans="35:46" x14ac:dyDescent="0.45">
      <c r="AI918" s="67"/>
      <c r="AJ918" s="67"/>
      <c r="AK918" s="67"/>
      <c r="AL918" s="67"/>
      <c r="AM918" s="67"/>
      <c r="AN918" s="67"/>
      <c r="AO918" s="67"/>
      <c r="AP918" s="67"/>
      <c r="AQ918" s="67"/>
      <c r="AR918" s="67"/>
      <c r="AS918" s="67"/>
      <c r="AT918" s="67"/>
    </row>
    <row r="919" spans="35:46" x14ac:dyDescent="0.45">
      <c r="AI919" s="67"/>
      <c r="AJ919" s="67"/>
      <c r="AK919" s="67"/>
      <c r="AL919" s="67"/>
      <c r="AM919" s="67"/>
      <c r="AN919" s="67"/>
      <c r="AO919" s="67"/>
      <c r="AP919" s="67"/>
      <c r="AQ919" s="67"/>
      <c r="AR919" s="67"/>
      <c r="AS919" s="67"/>
      <c r="AT919" s="67"/>
    </row>
    <row r="920" spans="35:46" x14ac:dyDescent="0.45">
      <c r="AI920" s="67"/>
      <c r="AJ920" s="67"/>
      <c r="AK920" s="67"/>
      <c r="AL920" s="67"/>
      <c r="AM920" s="67"/>
      <c r="AN920" s="67"/>
      <c r="AO920" s="67"/>
      <c r="AP920" s="67"/>
      <c r="AQ920" s="67"/>
      <c r="AR920" s="67"/>
      <c r="AS920" s="67"/>
      <c r="AT920" s="67"/>
    </row>
    <row r="921" spans="35:46" x14ac:dyDescent="0.45">
      <c r="AI921" s="67"/>
      <c r="AJ921" s="67"/>
      <c r="AK921" s="67"/>
      <c r="AL921" s="67"/>
      <c r="AM921" s="67"/>
      <c r="AN921" s="67"/>
      <c r="AO921" s="67"/>
      <c r="AP921" s="67"/>
      <c r="AQ921" s="67"/>
      <c r="AR921" s="67"/>
      <c r="AS921" s="67"/>
      <c r="AT921" s="67"/>
    </row>
    <row r="922" spans="35:46" x14ac:dyDescent="0.45">
      <c r="AI922" s="67"/>
      <c r="AJ922" s="67"/>
      <c r="AK922" s="67"/>
      <c r="AL922" s="67"/>
      <c r="AM922" s="67"/>
      <c r="AN922" s="67"/>
      <c r="AO922" s="67"/>
      <c r="AP922" s="67"/>
      <c r="AQ922" s="67"/>
      <c r="AR922" s="67"/>
      <c r="AS922" s="67"/>
      <c r="AT922" s="67"/>
    </row>
    <row r="923" spans="35:46" x14ac:dyDescent="0.45">
      <c r="AI923" s="67"/>
      <c r="AJ923" s="67"/>
      <c r="AK923" s="67"/>
      <c r="AL923" s="67"/>
      <c r="AM923" s="67"/>
      <c r="AN923" s="67"/>
      <c r="AO923" s="67"/>
      <c r="AP923" s="67"/>
      <c r="AQ923" s="67"/>
      <c r="AR923" s="67"/>
      <c r="AS923" s="67"/>
      <c r="AT923" s="67"/>
    </row>
    <row r="924" spans="35:46" x14ac:dyDescent="0.45">
      <c r="AI924" s="67"/>
      <c r="AJ924" s="67"/>
      <c r="AK924" s="67"/>
      <c r="AL924" s="67"/>
      <c r="AM924" s="67"/>
      <c r="AN924" s="67"/>
      <c r="AO924" s="67"/>
      <c r="AP924" s="67"/>
      <c r="AQ924" s="67"/>
      <c r="AR924" s="67"/>
      <c r="AS924" s="67"/>
      <c r="AT924" s="67"/>
    </row>
    <row r="925" spans="35:46" x14ac:dyDescent="0.45">
      <c r="AI925" s="67"/>
      <c r="AJ925" s="67"/>
      <c r="AK925" s="67"/>
      <c r="AL925" s="67"/>
      <c r="AM925" s="67"/>
      <c r="AN925" s="67"/>
      <c r="AO925" s="67"/>
      <c r="AP925" s="67"/>
      <c r="AQ925" s="67"/>
      <c r="AR925" s="67"/>
      <c r="AS925" s="67"/>
      <c r="AT925" s="67"/>
    </row>
    <row r="926" spans="35:46" x14ac:dyDescent="0.45">
      <c r="AI926" s="67"/>
      <c r="AJ926" s="67"/>
      <c r="AK926" s="67"/>
      <c r="AL926" s="67"/>
      <c r="AM926" s="67"/>
      <c r="AN926" s="67"/>
      <c r="AO926" s="67"/>
      <c r="AP926" s="67"/>
      <c r="AQ926" s="67"/>
      <c r="AR926" s="67"/>
      <c r="AS926" s="67"/>
      <c r="AT926" s="67"/>
    </row>
    <row r="927" spans="35:46" x14ac:dyDescent="0.45">
      <c r="AI927" s="67"/>
      <c r="AJ927" s="67"/>
      <c r="AK927" s="67"/>
      <c r="AL927" s="67"/>
      <c r="AM927" s="67"/>
      <c r="AN927" s="67"/>
      <c r="AO927" s="67"/>
      <c r="AP927" s="67"/>
      <c r="AQ927" s="67"/>
      <c r="AR927" s="67"/>
      <c r="AS927" s="67"/>
      <c r="AT927" s="67"/>
    </row>
    <row r="928" spans="35:46" x14ac:dyDescent="0.45">
      <c r="AI928" s="67"/>
      <c r="AJ928" s="67"/>
      <c r="AK928" s="67"/>
      <c r="AL928" s="67"/>
      <c r="AM928" s="67"/>
      <c r="AN928" s="67"/>
      <c r="AO928" s="67"/>
      <c r="AP928" s="67"/>
      <c r="AQ928" s="67"/>
      <c r="AR928" s="67"/>
      <c r="AS928" s="67"/>
      <c r="AT928" s="67"/>
    </row>
    <row r="929" spans="35:46" x14ac:dyDescent="0.45">
      <c r="AI929" s="67"/>
      <c r="AJ929" s="67"/>
      <c r="AK929" s="67"/>
      <c r="AL929" s="67"/>
      <c r="AM929" s="67"/>
      <c r="AN929" s="67"/>
      <c r="AO929" s="67"/>
      <c r="AP929" s="67"/>
      <c r="AQ929" s="67"/>
      <c r="AR929" s="67"/>
      <c r="AS929" s="67"/>
      <c r="AT929" s="67"/>
    </row>
    <row r="930" spans="35:46" x14ac:dyDescent="0.45">
      <c r="AI930" s="67"/>
      <c r="AJ930" s="67"/>
      <c r="AK930" s="67"/>
      <c r="AL930" s="67"/>
      <c r="AM930" s="67"/>
      <c r="AN930" s="67"/>
      <c r="AO930" s="67"/>
      <c r="AP930" s="67"/>
      <c r="AQ930" s="67"/>
      <c r="AR930" s="67"/>
      <c r="AS930" s="67"/>
      <c r="AT930" s="67"/>
    </row>
    <row r="931" spans="35:46" x14ac:dyDescent="0.45">
      <c r="AI931" s="67"/>
      <c r="AJ931" s="67"/>
      <c r="AK931" s="67"/>
      <c r="AL931" s="67"/>
      <c r="AM931" s="67"/>
      <c r="AN931" s="67"/>
      <c r="AO931" s="67"/>
      <c r="AP931" s="67"/>
      <c r="AQ931" s="67"/>
      <c r="AR931" s="67"/>
      <c r="AS931" s="67"/>
      <c r="AT931" s="67"/>
    </row>
    <row r="932" spans="35:46" x14ac:dyDescent="0.45">
      <c r="AI932" s="67"/>
      <c r="AJ932" s="67"/>
      <c r="AK932" s="67"/>
      <c r="AL932" s="67"/>
      <c r="AM932" s="67"/>
      <c r="AN932" s="67"/>
      <c r="AO932" s="67"/>
      <c r="AP932" s="67"/>
      <c r="AQ932" s="67"/>
      <c r="AR932" s="67"/>
      <c r="AS932" s="67"/>
      <c r="AT932" s="67"/>
    </row>
    <row r="933" spans="35:46" x14ac:dyDescent="0.45">
      <c r="AI933" s="67"/>
      <c r="AJ933" s="67"/>
      <c r="AK933" s="67"/>
      <c r="AL933" s="67"/>
      <c r="AM933" s="67"/>
      <c r="AN933" s="67"/>
      <c r="AO933" s="67"/>
      <c r="AP933" s="67"/>
      <c r="AQ933" s="67"/>
      <c r="AR933" s="67"/>
      <c r="AS933" s="67"/>
      <c r="AT933" s="67"/>
    </row>
    <row r="934" spans="35:46" x14ac:dyDescent="0.45">
      <c r="AI934" s="67"/>
      <c r="AJ934" s="67"/>
      <c r="AK934" s="67"/>
      <c r="AL934" s="67"/>
      <c r="AM934" s="67"/>
      <c r="AN934" s="67"/>
      <c r="AO934" s="67"/>
      <c r="AP934" s="67"/>
      <c r="AQ934" s="67"/>
      <c r="AR934" s="67"/>
      <c r="AS934" s="67"/>
      <c r="AT934" s="67"/>
    </row>
    <row r="935" spans="35:46" x14ac:dyDescent="0.45">
      <c r="AI935" s="67"/>
      <c r="AJ935" s="67"/>
      <c r="AK935" s="67"/>
      <c r="AL935" s="67"/>
      <c r="AM935" s="67"/>
      <c r="AN935" s="67"/>
      <c r="AO935" s="67"/>
      <c r="AP935" s="67"/>
      <c r="AQ935" s="67"/>
      <c r="AR935" s="67"/>
      <c r="AS935" s="67"/>
      <c r="AT935" s="67"/>
    </row>
    <row r="936" spans="35:46" x14ac:dyDescent="0.45">
      <c r="AI936" s="67"/>
      <c r="AJ936" s="67"/>
      <c r="AK936" s="67"/>
      <c r="AL936" s="67"/>
      <c r="AM936" s="67"/>
      <c r="AN936" s="67"/>
      <c r="AO936" s="67"/>
      <c r="AP936" s="67"/>
      <c r="AQ936" s="67"/>
      <c r="AR936" s="67"/>
      <c r="AS936" s="67"/>
      <c r="AT936" s="67"/>
    </row>
    <row r="937" spans="35:46" x14ac:dyDescent="0.45">
      <c r="AI937" s="67"/>
      <c r="AJ937" s="67"/>
      <c r="AK937" s="67"/>
      <c r="AL937" s="67"/>
      <c r="AM937" s="67"/>
      <c r="AN937" s="67"/>
      <c r="AO937" s="67"/>
      <c r="AP937" s="67"/>
      <c r="AQ937" s="67"/>
      <c r="AR937" s="67"/>
      <c r="AS937" s="67"/>
      <c r="AT937" s="67"/>
    </row>
    <row r="938" spans="35:46" x14ac:dyDescent="0.45">
      <c r="AI938" s="67"/>
      <c r="AJ938" s="67"/>
      <c r="AK938" s="67"/>
      <c r="AL938" s="67"/>
      <c r="AM938" s="67"/>
      <c r="AN938" s="67"/>
      <c r="AO938" s="67"/>
      <c r="AP938" s="67"/>
      <c r="AQ938" s="67"/>
      <c r="AR938" s="67"/>
      <c r="AS938" s="67"/>
      <c r="AT938" s="67"/>
    </row>
    <row r="939" spans="35:46" x14ac:dyDescent="0.45">
      <c r="AI939" s="67"/>
      <c r="AJ939" s="67"/>
      <c r="AK939" s="67"/>
      <c r="AL939" s="67"/>
      <c r="AM939" s="67"/>
      <c r="AN939" s="67"/>
      <c r="AO939" s="67"/>
      <c r="AP939" s="67"/>
      <c r="AQ939" s="67"/>
      <c r="AR939" s="67"/>
      <c r="AS939" s="67"/>
      <c r="AT939" s="67"/>
    </row>
    <row r="940" spans="35:46" x14ac:dyDescent="0.45">
      <c r="AI940" s="67"/>
      <c r="AJ940" s="67"/>
      <c r="AK940" s="67"/>
      <c r="AL940" s="67"/>
      <c r="AM940" s="67"/>
      <c r="AN940" s="67"/>
      <c r="AO940" s="67"/>
      <c r="AP940" s="67"/>
      <c r="AQ940" s="67"/>
      <c r="AR940" s="67"/>
      <c r="AS940" s="67"/>
      <c r="AT940" s="67"/>
    </row>
    <row r="941" spans="35:46" x14ac:dyDescent="0.45">
      <c r="AI941" s="67"/>
      <c r="AJ941" s="67"/>
      <c r="AK941" s="67"/>
      <c r="AL941" s="67"/>
      <c r="AM941" s="67"/>
      <c r="AN941" s="67"/>
      <c r="AO941" s="67"/>
      <c r="AP941" s="67"/>
      <c r="AQ941" s="67"/>
      <c r="AR941" s="67"/>
      <c r="AS941" s="67"/>
      <c r="AT941" s="67"/>
    </row>
    <row r="942" spans="35:46" x14ac:dyDescent="0.45">
      <c r="AI942" s="67"/>
      <c r="AJ942" s="67"/>
      <c r="AK942" s="67"/>
      <c r="AL942" s="67"/>
      <c r="AM942" s="67"/>
      <c r="AN942" s="67"/>
      <c r="AO942" s="67"/>
      <c r="AP942" s="67"/>
      <c r="AQ942" s="67"/>
      <c r="AR942" s="67"/>
      <c r="AS942" s="67"/>
      <c r="AT942" s="67"/>
    </row>
    <row r="943" spans="35:46" x14ac:dyDescent="0.45">
      <c r="AI943" s="67"/>
      <c r="AJ943" s="67"/>
      <c r="AK943" s="67"/>
      <c r="AL943" s="67"/>
      <c r="AM943" s="67"/>
      <c r="AN943" s="67"/>
      <c r="AO943" s="67"/>
      <c r="AP943" s="67"/>
      <c r="AQ943" s="67"/>
      <c r="AR943" s="67"/>
      <c r="AS943" s="67"/>
      <c r="AT943" s="67"/>
    </row>
    <row r="944" spans="35:46" x14ac:dyDescent="0.45">
      <c r="AI944" s="67"/>
      <c r="AJ944" s="67"/>
      <c r="AK944" s="67"/>
      <c r="AL944" s="67"/>
      <c r="AM944" s="67"/>
      <c r="AN944" s="67"/>
      <c r="AO944" s="67"/>
      <c r="AP944" s="67"/>
      <c r="AQ944" s="67"/>
      <c r="AR944" s="67"/>
      <c r="AS944" s="67"/>
      <c r="AT944" s="67"/>
    </row>
    <row r="945" spans="35:46" x14ac:dyDescent="0.45">
      <c r="AI945" s="67"/>
      <c r="AJ945" s="67"/>
      <c r="AK945" s="67"/>
      <c r="AL945" s="67"/>
      <c r="AM945" s="67"/>
      <c r="AN945" s="67"/>
      <c r="AO945" s="67"/>
      <c r="AP945" s="67"/>
      <c r="AQ945" s="67"/>
      <c r="AR945" s="67"/>
      <c r="AS945" s="67"/>
      <c r="AT945" s="67"/>
    </row>
    <row r="946" spans="35:46" x14ac:dyDescent="0.45">
      <c r="AI946" s="67"/>
      <c r="AJ946" s="67"/>
      <c r="AK946" s="67"/>
      <c r="AL946" s="67"/>
      <c r="AM946" s="67"/>
      <c r="AN946" s="67"/>
      <c r="AO946" s="67"/>
      <c r="AP946" s="67"/>
      <c r="AQ946" s="67"/>
      <c r="AR946" s="67"/>
      <c r="AS946" s="67"/>
      <c r="AT946" s="67"/>
    </row>
    <row r="947" spans="35:46" x14ac:dyDescent="0.45">
      <c r="AI947" s="67"/>
      <c r="AJ947" s="67"/>
      <c r="AK947" s="67"/>
      <c r="AL947" s="67"/>
      <c r="AM947" s="67"/>
      <c r="AN947" s="67"/>
      <c r="AO947" s="67"/>
      <c r="AP947" s="67"/>
      <c r="AQ947" s="67"/>
      <c r="AR947" s="67"/>
      <c r="AS947" s="67"/>
      <c r="AT947" s="67"/>
    </row>
    <row r="948" spans="35:46" x14ac:dyDescent="0.45">
      <c r="AI948" s="67"/>
      <c r="AJ948" s="67"/>
      <c r="AK948" s="67"/>
      <c r="AL948" s="67"/>
      <c r="AM948" s="67"/>
      <c r="AN948" s="67"/>
      <c r="AO948" s="67"/>
      <c r="AP948" s="67"/>
      <c r="AQ948" s="67"/>
      <c r="AR948" s="67"/>
      <c r="AS948" s="67"/>
      <c r="AT948" s="67"/>
    </row>
    <row r="949" spans="35:46" x14ac:dyDescent="0.45">
      <c r="AI949" s="67"/>
      <c r="AJ949" s="67"/>
      <c r="AK949" s="67"/>
      <c r="AL949" s="67"/>
      <c r="AM949" s="67"/>
      <c r="AN949" s="67"/>
      <c r="AO949" s="67"/>
      <c r="AP949" s="67"/>
      <c r="AQ949" s="67"/>
      <c r="AR949" s="67"/>
      <c r="AS949" s="67"/>
      <c r="AT949" s="67"/>
    </row>
    <row r="950" spans="35:46" x14ac:dyDescent="0.45">
      <c r="AI950" s="67"/>
      <c r="AJ950" s="67"/>
      <c r="AK950" s="67"/>
      <c r="AL950" s="67"/>
      <c r="AM950" s="67"/>
      <c r="AN950" s="67"/>
      <c r="AO950" s="67"/>
      <c r="AP950" s="67"/>
      <c r="AQ950" s="67"/>
      <c r="AR950" s="67"/>
      <c r="AS950" s="67"/>
      <c r="AT950" s="67"/>
    </row>
    <row r="951" spans="35:46" x14ac:dyDescent="0.45">
      <c r="AI951" s="67"/>
      <c r="AJ951" s="67"/>
      <c r="AK951" s="67"/>
      <c r="AL951" s="67"/>
      <c r="AM951" s="67"/>
      <c r="AN951" s="67"/>
      <c r="AO951" s="67"/>
      <c r="AP951" s="67"/>
      <c r="AQ951" s="67"/>
      <c r="AR951" s="67"/>
      <c r="AS951" s="67"/>
      <c r="AT951" s="67"/>
    </row>
    <row r="952" spans="35:46" x14ac:dyDescent="0.45">
      <c r="AI952" s="67"/>
      <c r="AJ952" s="67"/>
      <c r="AK952" s="67"/>
      <c r="AL952" s="67"/>
      <c r="AM952" s="67"/>
      <c r="AN952" s="67"/>
      <c r="AO952" s="67"/>
      <c r="AP952" s="67"/>
      <c r="AQ952" s="67"/>
      <c r="AR952" s="67"/>
      <c r="AS952" s="67"/>
      <c r="AT952" s="67"/>
    </row>
    <row r="953" spans="35:46" x14ac:dyDescent="0.45">
      <c r="AI953" s="67"/>
      <c r="AJ953" s="67"/>
      <c r="AK953" s="67"/>
      <c r="AL953" s="67"/>
      <c r="AM953" s="67"/>
      <c r="AN953" s="67"/>
      <c r="AO953" s="67"/>
      <c r="AP953" s="67"/>
      <c r="AQ953" s="67"/>
      <c r="AR953" s="67"/>
      <c r="AS953" s="67"/>
      <c r="AT953" s="67"/>
    </row>
    <row r="954" spans="35:46" x14ac:dyDescent="0.45">
      <c r="AI954" s="67"/>
      <c r="AJ954" s="67"/>
      <c r="AK954" s="67"/>
      <c r="AL954" s="67"/>
      <c r="AM954" s="67"/>
      <c r="AN954" s="67"/>
      <c r="AO954" s="67"/>
      <c r="AP954" s="67"/>
      <c r="AQ954" s="67"/>
      <c r="AR954" s="67"/>
      <c r="AS954" s="67"/>
      <c r="AT954" s="67"/>
    </row>
    <row r="955" spans="35:46" x14ac:dyDescent="0.45">
      <c r="AI955" s="67"/>
      <c r="AJ955" s="67"/>
      <c r="AK955" s="67"/>
      <c r="AL955" s="67"/>
      <c r="AM955" s="67"/>
      <c r="AN955" s="67"/>
      <c r="AO955" s="67"/>
      <c r="AP955" s="67"/>
      <c r="AQ955" s="67"/>
      <c r="AR955" s="67"/>
      <c r="AS955" s="67"/>
      <c r="AT955" s="67"/>
    </row>
    <row r="956" spans="35:46" x14ac:dyDescent="0.45">
      <c r="AI956" s="67"/>
      <c r="AJ956" s="67"/>
      <c r="AK956" s="67"/>
      <c r="AL956" s="67"/>
      <c r="AM956" s="67"/>
      <c r="AN956" s="67"/>
      <c r="AO956" s="67"/>
      <c r="AP956" s="67"/>
      <c r="AQ956" s="67"/>
      <c r="AR956" s="67"/>
      <c r="AS956" s="67"/>
      <c r="AT956" s="67"/>
    </row>
    <row r="957" spans="35:46" x14ac:dyDescent="0.45">
      <c r="AI957" s="67"/>
      <c r="AJ957" s="67"/>
      <c r="AK957" s="67"/>
      <c r="AL957" s="67"/>
      <c r="AM957" s="67"/>
      <c r="AN957" s="67"/>
      <c r="AO957" s="67"/>
      <c r="AP957" s="67"/>
      <c r="AQ957" s="67"/>
      <c r="AR957" s="67"/>
      <c r="AS957" s="67"/>
      <c r="AT957" s="67"/>
    </row>
    <row r="958" spans="35:46" x14ac:dyDescent="0.45">
      <c r="AI958" s="67"/>
      <c r="AJ958" s="67"/>
      <c r="AK958" s="67"/>
      <c r="AL958" s="67"/>
      <c r="AM958" s="67"/>
      <c r="AN958" s="67"/>
      <c r="AO958" s="67"/>
      <c r="AP958" s="67"/>
      <c r="AQ958" s="67"/>
      <c r="AR958" s="67"/>
      <c r="AS958" s="67"/>
      <c r="AT958" s="67"/>
    </row>
    <row r="959" spans="35:46" x14ac:dyDescent="0.45">
      <c r="AI959" s="67"/>
      <c r="AJ959" s="67"/>
      <c r="AK959" s="67"/>
      <c r="AL959" s="67"/>
      <c r="AM959" s="67"/>
      <c r="AN959" s="67"/>
      <c r="AO959" s="67"/>
      <c r="AP959" s="67"/>
      <c r="AQ959" s="67"/>
      <c r="AR959" s="67"/>
      <c r="AS959" s="67"/>
      <c r="AT959" s="67"/>
    </row>
    <row r="960" spans="35:46" x14ac:dyDescent="0.45">
      <c r="AI960" s="67"/>
      <c r="AJ960" s="67"/>
      <c r="AK960" s="67"/>
      <c r="AL960" s="67"/>
      <c r="AM960" s="67"/>
      <c r="AN960" s="67"/>
      <c r="AO960" s="67"/>
      <c r="AP960" s="67"/>
      <c r="AQ960" s="67"/>
      <c r="AR960" s="67"/>
      <c r="AS960" s="67"/>
      <c r="AT960" s="67"/>
    </row>
    <row r="961" spans="35:46" x14ac:dyDescent="0.45">
      <c r="AI961" s="67"/>
      <c r="AJ961" s="67"/>
      <c r="AK961" s="67"/>
      <c r="AL961" s="67"/>
      <c r="AM961" s="67"/>
      <c r="AN961" s="67"/>
      <c r="AO961" s="67"/>
      <c r="AP961" s="67"/>
      <c r="AQ961" s="67"/>
      <c r="AR961" s="67"/>
      <c r="AS961" s="67"/>
      <c r="AT961" s="67"/>
    </row>
    <row r="962" spans="35:46" x14ac:dyDescent="0.45">
      <c r="AI962" s="67"/>
      <c r="AJ962" s="67"/>
      <c r="AK962" s="67"/>
      <c r="AL962" s="67"/>
      <c r="AM962" s="67"/>
      <c r="AN962" s="67"/>
      <c r="AO962" s="67"/>
      <c r="AP962" s="67"/>
      <c r="AQ962" s="67"/>
      <c r="AR962" s="67"/>
      <c r="AS962" s="67"/>
      <c r="AT962" s="67"/>
    </row>
    <row r="963" spans="35:46" x14ac:dyDescent="0.45">
      <c r="AI963" s="67"/>
      <c r="AJ963" s="67"/>
      <c r="AK963" s="67"/>
      <c r="AL963" s="67"/>
      <c r="AM963" s="67"/>
      <c r="AN963" s="67"/>
      <c r="AO963" s="67"/>
      <c r="AP963" s="67"/>
      <c r="AQ963" s="67"/>
      <c r="AR963" s="67"/>
      <c r="AS963" s="67"/>
      <c r="AT963" s="67"/>
    </row>
    <row r="964" spans="35:46" x14ac:dyDescent="0.45">
      <c r="AI964" s="67"/>
      <c r="AJ964" s="67"/>
      <c r="AK964" s="67"/>
      <c r="AL964" s="67"/>
      <c r="AM964" s="67"/>
      <c r="AN964" s="67"/>
      <c r="AO964" s="67"/>
      <c r="AP964" s="67"/>
      <c r="AQ964" s="67"/>
      <c r="AR964" s="67"/>
      <c r="AS964" s="67"/>
      <c r="AT964" s="67"/>
    </row>
    <row r="965" spans="35:46" x14ac:dyDescent="0.45">
      <c r="AI965" s="67"/>
      <c r="AJ965" s="67"/>
      <c r="AK965" s="67"/>
      <c r="AL965" s="67"/>
      <c r="AM965" s="67"/>
      <c r="AN965" s="67"/>
      <c r="AO965" s="67"/>
      <c r="AP965" s="67"/>
      <c r="AQ965" s="67"/>
      <c r="AR965" s="67"/>
      <c r="AS965" s="67"/>
      <c r="AT965" s="67"/>
    </row>
    <row r="966" spans="35:46" x14ac:dyDescent="0.45">
      <c r="AI966" s="67"/>
      <c r="AJ966" s="67"/>
      <c r="AK966" s="67"/>
      <c r="AL966" s="67"/>
      <c r="AM966" s="67"/>
      <c r="AN966" s="67"/>
      <c r="AO966" s="67"/>
      <c r="AP966" s="67"/>
      <c r="AQ966" s="67"/>
      <c r="AR966" s="67"/>
      <c r="AS966" s="67"/>
      <c r="AT966" s="67"/>
    </row>
    <row r="967" spans="35:46" x14ac:dyDescent="0.45">
      <c r="AI967" s="67"/>
      <c r="AJ967" s="67"/>
      <c r="AK967" s="67"/>
      <c r="AL967" s="67"/>
      <c r="AM967" s="67"/>
      <c r="AN967" s="67"/>
      <c r="AO967" s="67"/>
      <c r="AP967" s="67"/>
      <c r="AQ967" s="67"/>
      <c r="AR967" s="67"/>
      <c r="AS967" s="67"/>
      <c r="AT967" s="67"/>
    </row>
    <row r="968" spans="35:46" x14ac:dyDescent="0.45">
      <c r="AI968" s="67"/>
      <c r="AJ968" s="67"/>
      <c r="AK968" s="67"/>
      <c r="AL968" s="67"/>
      <c r="AM968" s="67"/>
      <c r="AN968" s="67"/>
      <c r="AO968" s="67"/>
      <c r="AP968" s="67"/>
      <c r="AQ968" s="67"/>
      <c r="AR968" s="67"/>
      <c r="AS968" s="67"/>
      <c r="AT968" s="67"/>
    </row>
    <row r="969" spans="35:46" x14ac:dyDescent="0.45">
      <c r="AI969" s="67"/>
      <c r="AJ969" s="67"/>
      <c r="AK969" s="67"/>
      <c r="AL969" s="67"/>
      <c r="AM969" s="67"/>
      <c r="AN969" s="67"/>
      <c r="AO969" s="67"/>
      <c r="AP969" s="67"/>
      <c r="AQ969" s="67"/>
      <c r="AR969" s="67"/>
      <c r="AS969" s="67"/>
      <c r="AT969" s="67"/>
    </row>
    <row r="970" spans="35:46" x14ac:dyDescent="0.45">
      <c r="AI970" s="67"/>
      <c r="AJ970" s="67"/>
      <c r="AK970" s="67"/>
      <c r="AL970" s="67"/>
      <c r="AM970" s="67"/>
      <c r="AN970" s="67"/>
      <c r="AO970" s="67"/>
      <c r="AP970" s="67"/>
      <c r="AQ970" s="67"/>
      <c r="AR970" s="67"/>
      <c r="AS970" s="67"/>
      <c r="AT970" s="67"/>
    </row>
    <row r="971" spans="35:46" x14ac:dyDescent="0.45">
      <c r="AI971" s="67"/>
      <c r="AJ971" s="67"/>
      <c r="AK971" s="67"/>
      <c r="AL971" s="67"/>
      <c r="AM971" s="67"/>
      <c r="AN971" s="67"/>
      <c r="AO971" s="67"/>
      <c r="AP971" s="67"/>
      <c r="AQ971" s="67"/>
      <c r="AR971" s="67"/>
      <c r="AS971" s="67"/>
      <c r="AT971" s="67"/>
    </row>
    <row r="972" spans="35:46" x14ac:dyDescent="0.45">
      <c r="AI972" s="67"/>
      <c r="AJ972" s="67"/>
      <c r="AK972" s="67"/>
      <c r="AL972" s="67"/>
      <c r="AM972" s="67"/>
      <c r="AN972" s="67"/>
      <c r="AO972" s="67"/>
      <c r="AP972" s="67"/>
      <c r="AQ972" s="67"/>
      <c r="AR972" s="67"/>
      <c r="AS972" s="67"/>
      <c r="AT972" s="67"/>
    </row>
    <row r="973" spans="35:46" x14ac:dyDescent="0.45">
      <c r="AI973" s="67"/>
      <c r="AJ973" s="67"/>
      <c r="AK973" s="67"/>
      <c r="AL973" s="67"/>
      <c r="AM973" s="67"/>
      <c r="AN973" s="67"/>
      <c r="AO973" s="67"/>
      <c r="AP973" s="67"/>
      <c r="AQ973" s="67"/>
      <c r="AR973" s="67"/>
      <c r="AS973" s="67"/>
      <c r="AT973" s="67"/>
    </row>
    <row r="974" spans="35:46" x14ac:dyDescent="0.45">
      <c r="AI974" s="67"/>
      <c r="AJ974" s="67"/>
      <c r="AK974" s="67"/>
      <c r="AL974" s="67"/>
      <c r="AM974" s="67"/>
      <c r="AN974" s="67"/>
      <c r="AO974" s="67"/>
      <c r="AP974" s="67"/>
      <c r="AQ974" s="67"/>
      <c r="AR974" s="67"/>
      <c r="AS974" s="67"/>
      <c r="AT974" s="67"/>
    </row>
    <row r="975" spans="35:46" x14ac:dyDescent="0.45">
      <c r="AI975" s="67"/>
      <c r="AJ975" s="67"/>
      <c r="AK975" s="67"/>
      <c r="AL975" s="67"/>
      <c r="AM975" s="67"/>
      <c r="AN975" s="67"/>
      <c r="AO975" s="67"/>
      <c r="AP975" s="67"/>
      <c r="AQ975" s="67"/>
      <c r="AR975" s="67"/>
      <c r="AS975" s="67"/>
      <c r="AT975" s="67"/>
    </row>
    <row r="976" spans="35:46" x14ac:dyDescent="0.45">
      <c r="AI976" s="67"/>
      <c r="AJ976" s="67"/>
      <c r="AK976" s="67"/>
      <c r="AL976" s="67"/>
      <c r="AM976" s="67"/>
      <c r="AN976" s="67"/>
      <c r="AO976" s="67"/>
      <c r="AP976" s="67"/>
      <c r="AQ976" s="67"/>
      <c r="AR976" s="67"/>
      <c r="AS976" s="67"/>
      <c r="AT976" s="67"/>
    </row>
    <row r="977" spans="35:46" x14ac:dyDescent="0.45">
      <c r="AI977" s="67"/>
      <c r="AJ977" s="67"/>
      <c r="AK977" s="67"/>
      <c r="AL977" s="67"/>
      <c r="AM977" s="67"/>
      <c r="AN977" s="67"/>
      <c r="AO977" s="67"/>
      <c r="AP977" s="67"/>
      <c r="AQ977" s="67"/>
      <c r="AR977" s="67"/>
      <c r="AS977" s="67"/>
      <c r="AT977" s="67"/>
    </row>
    <row r="978" spans="35:46" x14ac:dyDescent="0.45">
      <c r="AI978" s="67"/>
      <c r="AJ978" s="67"/>
      <c r="AK978" s="67"/>
      <c r="AL978" s="67"/>
      <c r="AM978" s="67"/>
      <c r="AN978" s="67"/>
      <c r="AO978" s="67"/>
      <c r="AP978" s="67"/>
      <c r="AQ978" s="67"/>
      <c r="AR978" s="67"/>
      <c r="AS978" s="67"/>
      <c r="AT978" s="67"/>
    </row>
    <row r="979" spans="35:46" x14ac:dyDescent="0.45">
      <c r="AI979" s="67"/>
      <c r="AJ979" s="67"/>
      <c r="AK979" s="67"/>
      <c r="AL979" s="67"/>
      <c r="AM979" s="67"/>
      <c r="AN979" s="67"/>
      <c r="AO979" s="67"/>
      <c r="AP979" s="67"/>
      <c r="AQ979" s="67"/>
      <c r="AR979" s="67"/>
      <c r="AS979" s="67"/>
      <c r="AT979" s="67"/>
    </row>
    <row r="980" spans="35:46" x14ac:dyDescent="0.45">
      <c r="AI980" s="67"/>
      <c r="AJ980" s="67"/>
      <c r="AK980" s="67"/>
      <c r="AL980" s="67"/>
      <c r="AM980" s="67"/>
      <c r="AN980" s="67"/>
      <c r="AO980" s="67"/>
      <c r="AP980" s="67"/>
      <c r="AQ980" s="67"/>
      <c r="AR980" s="67"/>
      <c r="AS980" s="67"/>
      <c r="AT980" s="67"/>
    </row>
    <row r="981" spans="35:46" x14ac:dyDescent="0.45">
      <c r="AI981" s="67"/>
      <c r="AJ981" s="67"/>
      <c r="AK981" s="67"/>
      <c r="AL981" s="67"/>
      <c r="AM981" s="67"/>
      <c r="AN981" s="67"/>
      <c r="AO981" s="67"/>
      <c r="AP981" s="67"/>
      <c r="AQ981" s="67"/>
      <c r="AR981" s="67"/>
      <c r="AS981" s="67"/>
      <c r="AT981" s="67"/>
    </row>
    <row r="982" spans="35:46" x14ac:dyDescent="0.45">
      <c r="AI982" s="67"/>
      <c r="AJ982" s="67"/>
      <c r="AK982" s="67"/>
      <c r="AL982" s="67"/>
      <c r="AM982" s="67"/>
      <c r="AN982" s="67"/>
      <c r="AO982" s="67"/>
      <c r="AP982" s="67"/>
      <c r="AQ982" s="67"/>
      <c r="AR982" s="67"/>
      <c r="AS982" s="67"/>
      <c r="AT982" s="67"/>
    </row>
    <row r="983" spans="35:46" x14ac:dyDescent="0.45">
      <c r="AI983" s="67"/>
      <c r="AJ983" s="67"/>
      <c r="AK983" s="67"/>
      <c r="AL983" s="67"/>
      <c r="AM983" s="67"/>
      <c r="AN983" s="67"/>
      <c r="AO983" s="67"/>
      <c r="AP983" s="67"/>
      <c r="AQ983" s="67"/>
      <c r="AR983" s="67"/>
      <c r="AS983" s="67"/>
      <c r="AT983" s="67"/>
    </row>
    <row r="984" spans="35:46" x14ac:dyDescent="0.45">
      <c r="AI984" s="67"/>
      <c r="AJ984" s="67"/>
      <c r="AK984" s="67"/>
      <c r="AL984" s="67"/>
      <c r="AM984" s="67"/>
      <c r="AN984" s="67"/>
      <c r="AO984" s="67"/>
      <c r="AP984" s="67"/>
      <c r="AQ984" s="67"/>
      <c r="AR984" s="67"/>
      <c r="AS984" s="67"/>
      <c r="AT984" s="67"/>
    </row>
    <row r="985" spans="35:46" x14ac:dyDescent="0.45">
      <c r="AI985" s="67"/>
      <c r="AJ985" s="67"/>
      <c r="AK985" s="67"/>
      <c r="AL985" s="67"/>
      <c r="AM985" s="67"/>
      <c r="AN985" s="67"/>
      <c r="AO985" s="67"/>
      <c r="AP985" s="67"/>
      <c r="AQ985" s="67"/>
      <c r="AR985" s="67"/>
      <c r="AS985" s="67"/>
      <c r="AT985" s="67"/>
    </row>
    <row r="986" spans="35:46" x14ac:dyDescent="0.45">
      <c r="AI986" s="67"/>
      <c r="AJ986" s="67"/>
      <c r="AK986" s="67"/>
      <c r="AL986" s="67"/>
      <c r="AM986" s="67"/>
      <c r="AN986" s="67"/>
      <c r="AO986" s="67"/>
      <c r="AP986" s="67"/>
      <c r="AQ986" s="67"/>
      <c r="AR986" s="67"/>
      <c r="AS986" s="67"/>
      <c r="AT986" s="67"/>
    </row>
    <row r="987" spans="35:46" x14ac:dyDescent="0.45">
      <c r="AI987" s="67"/>
      <c r="AJ987" s="67"/>
      <c r="AK987" s="67"/>
      <c r="AL987" s="67"/>
      <c r="AM987" s="67"/>
      <c r="AN987" s="67"/>
      <c r="AO987" s="67"/>
      <c r="AP987" s="67"/>
      <c r="AQ987" s="67"/>
      <c r="AR987" s="67"/>
      <c r="AS987" s="67"/>
      <c r="AT987" s="67"/>
    </row>
    <row r="988" spans="35:46" x14ac:dyDescent="0.45">
      <c r="AI988" s="67"/>
      <c r="AJ988" s="67"/>
      <c r="AK988" s="67"/>
      <c r="AL988" s="67"/>
      <c r="AM988" s="67"/>
      <c r="AN988" s="67"/>
      <c r="AO988" s="67"/>
      <c r="AP988" s="67"/>
      <c r="AQ988" s="67"/>
      <c r="AR988" s="67"/>
      <c r="AS988" s="67"/>
      <c r="AT988" s="67"/>
    </row>
    <row r="989" spans="35:46" x14ac:dyDescent="0.45">
      <c r="AI989" s="67"/>
      <c r="AJ989" s="67"/>
      <c r="AK989" s="67"/>
      <c r="AL989" s="67"/>
      <c r="AM989" s="67"/>
      <c r="AN989" s="67"/>
      <c r="AO989" s="67"/>
      <c r="AP989" s="67"/>
      <c r="AQ989" s="67"/>
      <c r="AR989" s="67"/>
      <c r="AS989" s="67"/>
      <c r="AT989" s="67"/>
    </row>
    <row r="990" spans="35:46" x14ac:dyDescent="0.45">
      <c r="AI990" s="67"/>
      <c r="AJ990" s="67"/>
      <c r="AK990" s="67"/>
      <c r="AL990" s="67"/>
      <c r="AM990" s="67"/>
      <c r="AN990" s="67"/>
      <c r="AO990" s="67"/>
      <c r="AP990" s="67"/>
      <c r="AQ990" s="67"/>
      <c r="AR990" s="67"/>
      <c r="AS990" s="67"/>
      <c r="AT990" s="67"/>
    </row>
    <row r="991" spans="35:46" x14ac:dyDescent="0.45">
      <c r="AI991" s="67"/>
      <c r="AJ991" s="67"/>
      <c r="AK991" s="67"/>
      <c r="AL991" s="67"/>
      <c r="AM991" s="67"/>
      <c r="AN991" s="67"/>
      <c r="AO991" s="67"/>
      <c r="AP991" s="67"/>
      <c r="AQ991" s="67"/>
      <c r="AR991" s="67"/>
      <c r="AS991" s="67"/>
      <c r="AT991" s="67"/>
    </row>
    <row r="992" spans="35:46" x14ac:dyDescent="0.45">
      <c r="AI992" s="67"/>
      <c r="AJ992" s="67"/>
      <c r="AK992" s="67"/>
      <c r="AL992" s="67"/>
      <c r="AM992" s="67"/>
      <c r="AN992" s="67"/>
      <c r="AO992" s="67"/>
      <c r="AP992" s="67"/>
      <c r="AQ992" s="67"/>
      <c r="AR992" s="67"/>
      <c r="AS992" s="67"/>
      <c r="AT992" s="67"/>
    </row>
    <row r="993" spans="35:46" x14ac:dyDescent="0.45">
      <c r="AI993" s="67"/>
      <c r="AJ993" s="67"/>
      <c r="AK993" s="67"/>
      <c r="AL993" s="67"/>
      <c r="AM993" s="67"/>
      <c r="AN993" s="67"/>
      <c r="AO993" s="67"/>
      <c r="AP993" s="67"/>
      <c r="AQ993" s="67"/>
      <c r="AR993" s="67"/>
      <c r="AS993" s="67"/>
      <c r="AT993" s="67"/>
    </row>
    <row r="994" spans="35:46" x14ac:dyDescent="0.45">
      <c r="AI994" s="67"/>
      <c r="AJ994" s="67"/>
      <c r="AK994" s="67"/>
      <c r="AL994" s="67"/>
      <c r="AM994" s="67"/>
      <c r="AN994" s="67"/>
      <c r="AO994" s="67"/>
      <c r="AP994" s="67"/>
      <c r="AQ994" s="67"/>
      <c r="AR994" s="67"/>
      <c r="AS994" s="67"/>
      <c r="AT994" s="67"/>
    </row>
    <row r="995" spans="35:46" x14ac:dyDescent="0.45">
      <c r="AI995" s="67"/>
      <c r="AJ995" s="67"/>
      <c r="AK995" s="67"/>
      <c r="AL995" s="67"/>
      <c r="AM995" s="67"/>
      <c r="AN995" s="67"/>
      <c r="AO995" s="67"/>
      <c r="AP995" s="67"/>
      <c r="AQ995" s="67"/>
      <c r="AR995" s="67"/>
      <c r="AS995" s="67"/>
      <c r="AT995" s="67"/>
    </row>
    <row r="996" spans="35:46" x14ac:dyDescent="0.45">
      <c r="AI996" s="67"/>
      <c r="AJ996" s="67"/>
      <c r="AK996" s="67"/>
      <c r="AL996" s="67"/>
      <c r="AM996" s="67"/>
      <c r="AN996" s="67"/>
      <c r="AO996" s="67"/>
      <c r="AP996" s="67"/>
      <c r="AQ996" s="67"/>
      <c r="AR996" s="67"/>
      <c r="AS996" s="67"/>
      <c r="AT996" s="67"/>
    </row>
    <row r="997" spans="35:46" x14ac:dyDescent="0.45">
      <c r="AI997" s="67"/>
      <c r="AJ997" s="67"/>
      <c r="AK997" s="67"/>
      <c r="AL997" s="67"/>
      <c r="AM997" s="67"/>
      <c r="AN997" s="67"/>
      <c r="AO997" s="67"/>
      <c r="AP997" s="67"/>
      <c r="AQ997" s="67"/>
      <c r="AR997" s="67"/>
      <c r="AS997" s="67"/>
      <c r="AT997" s="67"/>
    </row>
    <row r="998" spans="35:46" x14ac:dyDescent="0.45">
      <c r="AI998" s="67"/>
      <c r="AJ998" s="67"/>
      <c r="AK998" s="67"/>
      <c r="AL998" s="67"/>
      <c r="AM998" s="67"/>
      <c r="AN998" s="67"/>
      <c r="AO998" s="67"/>
      <c r="AP998" s="67"/>
      <c r="AQ998" s="67"/>
      <c r="AR998" s="67"/>
      <c r="AS998" s="67"/>
      <c r="AT998" s="67"/>
    </row>
    <row r="999" spans="35:46" x14ac:dyDescent="0.45">
      <c r="AI999" s="67"/>
      <c r="AJ999" s="67"/>
      <c r="AK999" s="67"/>
      <c r="AL999" s="67"/>
      <c r="AM999" s="67"/>
      <c r="AN999" s="67"/>
      <c r="AO999" s="67"/>
      <c r="AP999" s="67"/>
      <c r="AQ999" s="67"/>
      <c r="AR999" s="67"/>
      <c r="AS999" s="67"/>
      <c r="AT999" s="67"/>
    </row>
    <row r="1000" spans="35:46" x14ac:dyDescent="0.45">
      <c r="AI1000" s="67"/>
      <c r="AJ1000" s="67"/>
      <c r="AK1000" s="67"/>
      <c r="AL1000" s="67"/>
      <c r="AM1000" s="67"/>
      <c r="AN1000" s="67"/>
      <c r="AO1000" s="67"/>
      <c r="AP1000" s="67"/>
      <c r="AQ1000" s="67"/>
      <c r="AR1000" s="67"/>
      <c r="AS1000" s="67"/>
      <c r="AT1000" s="67"/>
    </row>
    <row r="1001" spans="35:46" x14ac:dyDescent="0.45">
      <c r="AI1001" s="67"/>
      <c r="AJ1001" s="67"/>
      <c r="AK1001" s="67"/>
      <c r="AL1001" s="67"/>
      <c r="AM1001" s="67"/>
      <c r="AN1001" s="67"/>
      <c r="AO1001" s="67"/>
      <c r="AP1001" s="67"/>
      <c r="AQ1001" s="67"/>
      <c r="AR1001" s="67"/>
      <c r="AS1001" s="67"/>
      <c r="AT1001" s="67"/>
    </row>
    <row r="1002" spans="35:46" x14ac:dyDescent="0.45">
      <c r="AI1002" s="67"/>
      <c r="AJ1002" s="67"/>
      <c r="AK1002" s="67"/>
      <c r="AL1002" s="67"/>
      <c r="AM1002" s="67"/>
      <c r="AN1002" s="67"/>
      <c r="AO1002" s="67"/>
      <c r="AP1002" s="67"/>
      <c r="AQ1002" s="67"/>
      <c r="AR1002" s="67"/>
      <c r="AS1002" s="67"/>
      <c r="AT1002" s="67"/>
    </row>
    <row r="1003" spans="35:46" x14ac:dyDescent="0.45">
      <c r="AI1003" s="67"/>
      <c r="AJ1003" s="67"/>
      <c r="AK1003" s="67"/>
      <c r="AL1003" s="67"/>
      <c r="AM1003" s="67"/>
      <c r="AN1003" s="67"/>
      <c r="AO1003" s="67"/>
      <c r="AP1003" s="67"/>
      <c r="AQ1003" s="67"/>
      <c r="AR1003" s="67"/>
      <c r="AS1003" s="67"/>
      <c r="AT1003" s="67"/>
    </row>
    <row r="1004" spans="35:46" x14ac:dyDescent="0.45">
      <c r="AI1004" s="67"/>
      <c r="AJ1004" s="67"/>
      <c r="AK1004" s="67"/>
      <c r="AL1004" s="67"/>
      <c r="AM1004" s="67"/>
      <c r="AN1004" s="67"/>
      <c r="AO1004" s="67"/>
      <c r="AP1004" s="67"/>
      <c r="AQ1004" s="67"/>
      <c r="AR1004" s="67"/>
      <c r="AS1004" s="67"/>
      <c r="AT1004" s="67"/>
    </row>
    <row r="1005" spans="35:46" x14ac:dyDescent="0.45">
      <c r="AI1005" s="67"/>
      <c r="AJ1005" s="67"/>
      <c r="AK1005" s="67"/>
      <c r="AL1005" s="67"/>
      <c r="AM1005" s="67"/>
      <c r="AN1005" s="67"/>
      <c r="AO1005" s="67"/>
      <c r="AP1005" s="67"/>
      <c r="AQ1005" s="67"/>
      <c r="AR1005" s="67"/>
      <c r="AS1005" s="67"/>
      <c r="AT1005" s="67"/>
    </row>
    <row r="1006" spans="35:46" x14ac:dyDescent="0.45">
      <c r="AI1006" s="67"/>
      <c r="AJ1006" s="67"/>
      <c r="AK1006" s="67"/>
      <c r="AL1006" s="67"/>
      <c r="AM1006" s="67"/>
      <c r="AN1006" s="67"/>
      <c r="AO1006" s="67"/>
      <c r="AP1006" s="67"/>
      <c r="AQ1006" s="67"/>
      <c r="AR1006" s="67"/>
      <c r="AS1006" s="67"/>
      <c r="AT1006" s="67"/>
    </row>
    <row r="1007" spans="35:46" x14ac:dyDescent="0.45">
      <c r="AI1007" s="67"/>
      <c r="AJ1007" s="67"/>
      <c r="AK1007" s="67"/>
      <c r="AL1007" s="67"/>
      <c r="AM1007" s="67"/>
      <c r="AN1007" s="67"/>
      <c r="AO1007" s="67"/>
      <c r="AP1007" s="67"/>
      <c r="AQ1007" s="67"/>
      <c r="AR1007" s="67"/>
      <c r="AS1007" s="67"/>
      <c r="AT1007" s="67"/>
    </row>
    <row r="1008" spans="35:46" x14ac:dyDescent="0.45">
      <c r="AI1008" s="67"/>
      <c r="AJ1008" s="67"/>
      <c r="AK1008" s="67"/>
      <c r="AL1008" s="67"/>
      <c r="AM1008" s="67"/>
      <c r="AN1008" s="67"/>
      <c r="AO1008" s="67"/>
      <c r="AP1008" s="67"/>
      <c r="AQ1008" s="67"/>
      <c r="AR1008" s="67"/>
      <c r="AS1008" s="67"/>
      <c r="AT1008" s="67"/>
    </row>
    <row r="1009" spans="35:46" x14ac:dyDescent="0.45">
      <c r="AI1009" s="67"/>
      <c r="AJ1009" s="67"/>
      <c r="AK1009" s="67"/>
      <c r="AL1009" s="67"/>
      <c r="AM1009" s="67"/>
      <c r="AN1009" s="67"/>
      <c r="AO1009" s="67"/>
      <c r="AP1009" s="67"/>
      <c r="AQ1009" s="67"/>
      <c r="AR1009" s="67"/>
      <c r="AS1009" s="67"/>
      <c r="AT1009" s="67"/>
    </row>
    <row r="1010" spans="35:46" x14ac:dyDescent="0.45">
      <c r="AI1010" s="67"/>
      <c r="AJ1010" s="67"/>
      <c r="AK1010" s="67"/>
      <c r="AL1010" s="67"/>
      <c r="AM1010" s="67"/>
      <c r="AN1010" s="67"/>
      <c r="AO1010" s="67"/>
      <c r="AP1010" s="67"/>
      <c r="AQ1010" s="67"/>
      <c r="AR1010" s="67"/>
      <c r="AS1010" s="67"/>
      <c r="AT1010" s="67"/>
    </row>
    <row r="1011" spans="35:46" x14ac:dyDescent="0.45">
      <c r="AI1011" s="67"/>
      <c r="AJ1011" s="67"/>
      <c r="AK1011" s="67"/>
      <c r="AL1011" s="67"/>
      <c r="AM1011" s="67"/>
      <c r="AN1011" s="67"/>
      <c r="AO1011" s="67"/>
      <c r="AP1011" s="67"/>
      <c r="AQ1011" s="67"/>
      <c r="AR1011" s="67"/>
      <c r="AS1011" s="67"/>
      <c r="AT1011" s="67"/>
    </row>
    <row r="1012" spans="35:46" x14ac:dyDescent="0.45">
      <c r="AI1012" s="67"/>
      <c r="AJ1012" s="67"/>
      <c r="AK1012" s="67"/>
      <c r="AL1012" s="67"/>
      <c r="AM1012" s="67"/>
      <c r="AN1012" s="67"/>
      <c r="AO1012" s="67"/>
      <c r="AP1012" s="67"/>
      <c r="AQ1012" s="67"/>
      <c r="AR1012" s="67"/>
      <c r="AS1012" s="67"/>
      <c r="AT1012" s="67"/>
    </row>
    <row r="1013" spans="35:46" x14ac:dyDescent="0.45">
      <c r="AI1013" s="67"/>
      <c r="AJ1013" s="67"/>
      <c r="AK1013" s="67"/>
      <c r="AL1013" s="67"/>
      <c r="AM1013" s="67"/>
      <c r="AN1013" s="67"/>
      <c r="AO1013" s="67"/>
      <c r="AP1013" s="67"/>
      <c r="AQ1013" s="67"/>
      <c r="AR1013" s="67"/>
      <c r="AS1013" s="67"/>
      <c r="AT1013" s="67"/>
    </row>
    <row r="1014" spans="35:46" x14ac:dyDescent="0.45">
      <c r="AI1014" s="67"/>
      <c r="AJ1014" s="67"/>
      <c r="AK1014" s="67"/>
      <c r="AL1014" s="67"/>
      <c r="AM1014" s="67"/>
      <c r="AN1014" s="67"/>
      <c r="AO1014" s="67"/>
      <c r="AP1014" s="67"/>
      <c r="AQ1014" s="67"/>
      <c r="AR1014" s="67"/>
      <c r="AS1014" s="67"/>
      <c r="AT1014" s="67"/>
    </row>
    <row r="1015" spans="35:46" x14ac:dyDescent="0.45">
      <c r="AI1015" s="67"/>
      <c r="AJ1015" s="67"/>
      <c r="AK1015" s="67"/>
      <c r="AL1015" s="67"/>
      <c r="AM1015" s="67"/>
      <c r="AN1015" s="67"/>
      <c r="AO1015" s="67"/>
      <c r="AP1015" s="67"/>
      <c r="AQ1015" s="67"/>
      <c r="AR1015" s="67"/>
      <c r="AS1015" s="67"/>
      <c r="AT1015" s="67"/>
    </row>
    <row r="1016" spans="35:46" x14ac:dyDescent="0.45">
      <c r="AI1016" s="67"/>
      <c r="AJ1016" s="67"/>
      <c r="AK1016" s="67"/>
      <c r="AL1016" s="67"/>
      <c r="AM1016" s="67"/>
      <c r="AN1016" s="67"/>
      <c r="AO1016" s="67"/>
      <c r="AP1016" s="67"/>
      <c r="AQ1016" s="67"/>
      <c r="AR1016" s="67"/>
      <c r="AS1016" s="67"/>
      <c r="AT1016" s="67"/>
    </row>
    <row r="1017" spans="35:46" x14ac:dyDescent="0.45">
      <c r="AI1017" s="67"/>
      <c r="AJ1017" s="67"/>
      <c r="AK1017" s="67"/>
      <c r="AL1017" s="67"/>
      <c r="AM1017" s="67"/>
      <c r="AN1017" s="67"/>
      <c r="AO1017" s="67"/>
      <c r="AP1017" s="67"/>
      <c r="AQ1017" s="67"/>
      <c r="AR1017" s="67"/>
      <c r="AS1017" s="67"/>
      <c r="AT1017" s="67"/>
    </row>
    <row r="1018" spans="35:46" x14ac:dyDescent="0.45">
      <c r="AI1018" s="67"/>
      <c r="AJ1018" s="67"/>
      <c r="AK1018" s="67"/>
      <c r="AL1018" s="67"/>
      <c r="AM1018" s="67"/>
      <c r="AN1018" s="67"/>
      <c r="AO1018" s="67"/>
      <c r="AP1018" s="67"/>
      <c r="AQ1018" s="67"/>
      <c r="AR1018" s="67"/>
      <c r="AS1018" s="67"/>
      <c r="AT1018" s="67"/>
    </row>
    <row r="1019" spans="35:46" x14ac:dyDescent="0.45">
      <c r="AI1019" s="67"/>
      <c r="AJ1019" s="67"/>
      <c r="AK1019" s="67"/>
      <c r="AL1019" s="67"/>
      <c r="AM1019" s="67"/>
      <c r="AN1019" s="67"/>
      <c r="AO1019" s="67"/>
      <c r="AP1019" s="67"/>
      <c r="AQ1019" s="67"/>
      <c r="AR1019" s="67"/>
      <c r="AS1019" s="67"/>
      <c r="AT1019" s="67"/>
    </row>
    <row r="1020" spans="35:46" x14ac:dyDescent="0.45">
      <c r="AI1020" s="67"/>
      <c r="AJ1020" s="67"/>
      <c r="AK1020" s="67"/>
      <c r="AL1020" s="67"/>
      <c r="AM1020" s="67"/>
      <c r="AN1020" s="67"/>
      <c r="AO1020" s="67"/>
      <c r="AP1020" s="67"/>
      <c r="AQ1020" s="67"/>
      <c r="AR1020" s="67"/>
      <c r="AS1020" s="67"/>
      <c r="AT1020" s="67"/>
    </row>
    <row r="1021" spans="35:46" x14ac:dyDescent="0.45">
      <c r="AI1021" s="67"/>
      <c r="AJ1021" s="67"/>
      <c r="AK1021" s="67"/>
      <c r="AL1021" s="67"/>
      <c r="AM1021" s="67"/>
      <c r="AN1021" s="67"/>
      <c r="AO1021" s="67"/>
      <c r="AP1021" s="67"/>
      <c r="AQ1021" s="67"/>
      <c r="AR1021" s="67"/>
      <c r="AS1021" s="67"/>
      <c r="AT1021" s="67"/>
    </row>
    <row r="1022" spans="35:46" x14ac:dyDescent="0.45">
      <c r="AI1022" s="67"/>
      <c r="AJ1022" s="67"/>
      <c r="AK1022" s="67"/>
      <c r="AL1022" s="67"/>
      <c r="AM1022" s="67"/>
      <c r="AN1022" s="67"/>
      <c r="AO1022" s="67"/>
      <c r="AP1022" s="67"/>
      <c r="AQ1022" s="67"/>
      <c r="AR1022" s="67"/>
      <c r="AS1022" s="67"/>
      <c r="AT1022" s="67"/>
    </row>
    <row r="1023" spans="35:46" x14ac:dyDescent="0.45">
      <c r="AI1023" s="67"/>
      <c r="AJ1023" s="67"/>
      <c r="AK1023" s="67"/>
      <c r="AL1023" s="67"/>
      <c r="AM1023" s="67"/>
      <c r="AN1023" s="67"/>
      <c r="AO1023" s="67"/>
      <c r="AP1023" s="67"/>
      <c r="AQ1023" s="67"/>
      <c r="AR1023" s="67"/>
      <c r="AS1023" s="67"/>
      <c r="AT1023" s="67"/>
    </row>
    <row r="1024" spans="35:46" x14ac:dyDescent="0.45">
      <c r="AI1024" s="67"/>
      <c r="AJ1024" s="67"/>
      <c r="AK1024" s="67"/>
      <c r="AL1024" s="67"/>
      <c r="AM1024" s="67"/>
      <c r="AN1024" s="67"/>
      <c r="AO1024" s="67"/>
      <c r="AP1024" s="67"/>
      <c r="AQ1024" s="67"/>
      <c r="AR1024" s="67"/>
      <c r="AS1024" s="67"/>
      <c r="AT1024" s="67"/>
    </row>
    <row r="1025" spans="35:46" x14ac:dyDescent="0.45">
      <c r="AI1025" s="67"/>
      <c r="AJ1025" s="67"/>
      <c r="AK1025" s="67"/>
      <c r="AL1025" s="67"/>
      <c r="AM1025" s="67"/>
      <c r="AN1025" s="67"/>
      <c r="AO1025" s="67"/>
      <c r="AP1025" s="67"/>
      <c r="AQ1025" s="67"/>
      <c r="AR1025" s="67"/>
      <c r="AS1025" s="67"/>
      <c r="AT1025" s="67"/>
    </row>
    <row r="1026" spans="35:46" x14ac:dyDescent="0.45">
      <c r="AI1026" s="67"/>
      <c r="AJ1026" s="67"/>
      <c r="AK1026" s="67"/>
      <c r="AL1026" s="67"/>
      <c r="AM1026" s="67"/>
      <c r="AN1026" s="67"/>
      <c r="AO1026" s="67"/>
      <c r="AP1026" s="67"/>
      <c r="AQ1026" s="67"/>
      <c r="AR1026" s="67"/>
      <c r="AS1026" s="67"/>
      <c r="AT1026" s="67"/>
    </row>
    <row r="1027" spans="35:46" x14ac:dyDescent="0.45">
      <c r="AI1027" s="67"/>
      <c r="AJ1027" s="67"/>
      <c r="AK1027" s="67"/>
      <c r="AL1027" s="67"/>
      <c r="AM1027" s="67"/>
      <c r="AN1027" s="67"/>
      <c r="AO1027" s="67"/>
      <c r="AP1027" s="67"/>
      <c r="AQ1027" s="67"/>
      <c r="AR1027" s="67"/>
      <c r="AS1027" s="67"/>
      <c r="AT1027" s="67"/>
    </row>
    <row r="1028" spans="35:46" x14ac:dyDescent="0.45">
      <c r="AI1028" s="67"/>
      <c r="AJ1028" s="67"/>
      <c r="AK1028" s="67"/>
      <c r="AL1028" s="67"/>
      <c r="AM1028" s="67"/>
      <c r="AN1028" s="67"/>
      <c r="AO1028" s="67"/>
      <c r="AP1028" s="67"/>
      <c r="AQ1028" s="67"/>
      <c r="AR1028" s="67"/>
      <c r="AS1028" s="67"/>
      <c r="AT1028" s="67"/>
    </row>
    <row r="1029" spans="35:46" x14ac:dyDescent="0.45">
      <c r="AI1029" s="67"/>
      <c r="AJ1029" s="67"/>
      <c r="AK1029" s="67"/>
      <c r="AL1029" s="67"/>
      <c r="AM1029" s="67"/>
      <c r="AN1029" s="67"/>
      <c r="AO1029" s="67"/>
      <c r="AP1029" s="67"/>
      <c r="AQ1029" s="67"/>
      <c r="AR1029" s="67"/>
      <c r="AS1029" s="67"/>
      <c r="AT1029" s="67"/>
    </row>
    <row r="1030" spans="35:46" x14ac:dyDescent="0.45">
      <c r="AI1030" s="67"/>
      <c r="AJ1030" s="67"/>
      <c r="AK1030" s="67"/>
      <c r="AL1030" s="67"/>
      <c r="AM1030" s="67"/>
      <c r="AN1030" s="67"/>
      <c r="AO1030" s="67"/>
      <c r="AP1030" s="67"/>
      <c r="AQ1030" s="67"/>
      <c r="AR1030" s="67"/>
      <c r="AS1030" s="67"/>
      <c r="AT1030" s="67"/>
    </row>
    <row r="1031" spans="35:46" x14ac:dyDescent="0.45">
      <c r="AI1031" s="67"/>
      <c r="AJ1031" s="67"/>
      <c r="AK1031" s="67"/>
      <c r="AL1031" s="67"/>
      <c r="AM1031" s="67"/>
      <c r="AN1031" s="67"/>
      <c r="AO1031" s="67"/>
      <c r="AP1031" s="67"/>
      <c r="AQ1031" s="67"/>
      <c r="AR1031" s="67"/>
      <c r="AS1031" s="67"/>
      <c r="AT1031" s="67"/>
    </row>
    <row r="1032" spans="35:46" x14ac:dyDescent="0.45">
      <c r="AI1032" s="67"/>
      <c r="AJ1032" s="67"/>
      <c r="AK1032" s="67"/>
      <c r="AL1032" s="67"/>
      <c r="AM1032" s="67"/>
      <c r="AN1032" s="67"/>
      <c r="AO1032" s="67"/>
      <c r="AP1032" s="67"/>
      <c r="AQ1032" s="67"/>
      <c r="AR1032" s="67"/>
      <c r="AS1032" s="67"/>
      <c r="AT1032" s="67"/>
    </row>
    <row r="1033" spans="35:46" x14ac:dyDescent="0.45">
      <c r="AI1033" s="67"/>
      <c r="AJ1033" s="67"/>
      <c r="AK1033" s="67"/>
      <c r="AL1033" s="67"/>
      <c r="AM1033" s="67"/>
      <c r="AN1033" s="67"/>
      <c r="AO1033" s="67"/>
      <c r="AP1033" s="67"/>
      <c r="AQ1033" s="67"/>
      <c r="AR1033" s="67"/>
      <c r="AS1033" s="67"/>
      <c r="AT1033" s="67"/>
    </row>
    <row r="1034" spans="35:46" x14ac:dyDescent="0.45">
      <c r="AI1034" s="67"/>
      <c r="AJ1034" s="67"/>
      <c r="AK1034" s="67"/>
      <c r="AL1034" s="67"/>
      <c r="AM1034" s="67"/>
      <c r="AN1034" s="67"/>
      <c r="AO1034" s="67"/>
      <c r="AP1034" s="67"/>
      <c r="AQ1034" s="67"/>
      <c r="AR1034" s="67"/>
      <c r="AS1034" s="67"/>
      <c r="AT1034" s="67"/>
    </row>
    <row r="1035" spans="35:46" x14ac:dyDescent="0.45">
      <c r="AI1035" s="67"/>
      <c r="AJ1035" s="67"/>
      <c r="AK1035" s="67"/>
      <c r="AL1035" s="67"/>
      <c r="AM1035" s="67"/>
      <c r="AN1035" s="67"/>
      <c r="AO1035" s="67"/>
      <c r="AP1035" s="67"/>
      <c r="AQ1035" s="67"/>
      <c r="AR1035" s="67"/>
      <c r="AS1035" s="67"/>
      <c r="AT1035" s="67"/>
    </row>
    <row r="1036" spans="35:46" x14ac:dyDescent="0.45">
      <c r="AI1036" s="67"/>
      <c r="AJ1036" s="67"/>
      <c r="AK1036" s="67"/>
      <c r="AL1036" s="67"/>
      <c r="AM1036" s="67"/>
      <c r="AN1036" s="67"/>
      <c r="AO1036" s="67"/>
      <c r="AP1036" s="67"/>
      <c r="AQ1036" s="67"/>
      <c r="AR1036" s="67"/>
      <c r="AS1036" s="67"/>
      <c r="AT1036" s="67"/>
    </row>
    <row r="1037" spans="35:46" x14ac:dyDescent="0.45">
      <c r="AI1037" s="67"/>
      <c r="AJ1037" s="67"/>
      <c r="AK1037" s="67"/>
      <c r="AL1037" s="67"/>
      <c r="AM1037" s="67"/>
      <c r="AN1037" s="67"/>
      <c r="AO1037" s="67"/>
      <c r="AP1037" s="67"/>
      <c r="AQ1037" s="67"/>
      <c r="AR1037" s="67"/>
      <c r="AS1037" s="67"/>
      <c r="AT1037" s="67"/>
    </row>
    <row r="1038" spans="35:46" x14ac:dyDescent="0.45">
      <c r="AI1038" s="67"/>
      <c r="AJ1038" s="67"/>
      <c r="AK1038" s="67"/>
      <c r="AL1038" s="67"/>
      <c r="AM1038" s="67"/>
      <c r="AN1038" s="67"/>
      <c r="AO1038" s="67"/>
      <c r="AP1038" s="67"/>
      <c r="AQ1038" s="67"/>
      <c r="AR1038" s="67"/>
      <c r="AS1038" s="67"/>
      <c r="AT1038" s="67"/>
    </row>
    <row r="1039" spans="35:46" x14ac:dyDescent="0.45">
      <c r="AI1039" s="67"/>
      <c r="AJ1039" s="67"/>
      <c r="AK1039" s="67"/>
      <c r="AL1039" s="67"/>
      <c r="AM1039" s="67"/>
      <c r="AN1039" s="67"/>
      <c r="AO1039" s="67"/>
      <c r="AP1039" s="67"/>
      <c r="AQ1039" s="67"/>
      <c r="AR1039" s="67"/>
      <c r="AS1039" s="67"/>
      <c r="AT1039" s="67"/>
    </row>
    <row r="1040" spans="35:46" x14ac:dyDescent="0.45">
      <c r="AI1040" s="67"/>
      <c r="AJ1040" s="67"/>
      <c r="AK1040" s="67"/>
      <c r="AL1040" s="67"/>
      <c r="AM1040" s="67"/>
      <c r="AN1040" s="67"/>
      <c r="AO1040" s="67"/>
      <c r="AP1040" s="67"/>
      <c r="AQ1040" s="67"/>
      <c r="AR1040" s="67"/>
      <c r="AS1040" s="67"/>
      <c r="AT1040" s="67"/>
    </row>
    <row r="1041" spans="35:46" x14ac:dyDescent="0.45">
      <c r="AI1041" s="67"/>
      <c r="AJ1041" s="67"/>
      <c r="AK1041" s="67"/>
      <c r="AL1041" s="67"/>
      <c r="AM1041" s="67"/>
      <c r="AN1041" s="67"/>
      <c r="AO1041" s="67"/>
      <c r="AP1041" s="67"/>
      <c r="AQ1041" s="67"/>
      <c r="AR1041" s="67"/>
      <c r="AS1041" s="67"/>
      <c r="AT1041" s="67"/>
    </row>
    <row r="1042" spans="35:46" x14ac:dyDescent="0.45">
      <c r="AI1042" s="67"/>
      <c r="AJ1042" s="67"/>
      <c r="AK1042" s="67"/>
      <c r="AL1042" s="67"/>
      <c r="AM1042" s="67"/>
      <c r="AN1042" s="67"/>
      <c r="AO1042" s="67"/>
      <c r="AP1042" s="67"/>
      <c r="AQ1042" s="67"/>
      <c r="AR1042" s="67"/>
      <c r="AS1042" s="67"/>
      <c r="AT1042" s="67"/>
    </row>
    <row r="1043" spans="35:46" x14ac:dyDescent="0.45">
      <c r="AI1043" s="67"/>
      <c r="AJ1043" s="67"/>
      <c r="AK1043" s="67"/>
      <c r="AL1043" s="67"/>
      <c r="AM1043" s="67"/>
      <c r="AN1043" s="67"/>
      <c r="AO1043" s="67"/>
      <c r="AP1043" s="67"/>
      <c r="AQ1043" s="67"/>
      <c r="AR1043" s="67"/>
      <c r="AS1043" s="67"/>
      <c r="AT1043" s="67"/>
    </row>
    <row r="1044" spans="35:46" x14ac:dyDescent="0.45">
      <c r="AI1044" s="67"/>
      <c r="AJ1044" s="67"/>
      <c r="AK1044" s="67"/>
      <c r="AL1044" s="67"/>
      <c r="AM1044" s="67"/>
      <c r="AN1044" s="67"/>
      <c r="AO1044" s="67"/>
      <c r="AP1044" s="67"/>
      <c r="AQ1044" s="67"/>
      <c r="AR1044" s="67"/>
      <c r="AS1044" s="67"/>
      <c r="AT1044" s="67"/>
    </row>
    <row r="1045" spans="35:46" x14ac:dyDescent="0.45">
      <c r="AI1045" s="67"/>
      <c r="AJ1045" s="67"/>
      <c r="AK1045" s="67"/>
      <c r="AL1045" s="67"/>
      <c r="AM1045" s="67"/>
      <c r="AN1045" s="67"/>
      <c r="AO1045" s="67"/>
      <c r="AP1045" s="67"/>
      <c r="AQ1045" s="67"/>
      <c r="AR1045" s="67"/>
      <c r="AS1045" s="67"/>
      <c r="AT1045" s="67"/>
    </row>
    <row r="1046" spans="35:46" x14ac:dyDescent="0.45">
      <c r="AI1046" s="67"/>
      <c r="AJ1046" s="67"/>
      <c r="AK1046" s="67"/>
      <c r="AL1046" s="67"/>
      <c r="AM1046" s="67"/>
      <c r="AN1046" s="67"/>
      <c r="AO1046" s="67"/>
      <c r="AP1046" s="67"/>
      <c r="AQ1046" s="67"/>
      <c r="AR1046" s="67"/>
      <c r="AS1046" s="67"/>
      <c r="AT1046" s="67"/>
    </row>
    <row r="1047" spans="35:46" x14ac:dyDescent="0.45">
      <c r="AI1047" s="67"/>
      <c r="AJ1047" s="67"/>
      <c r="AK1047" s="67"/>
      <c r="AL1047" s="67"/>
      <c r="AM1047" s="67"/>
      <c r="AN1047" s="67"/>
      <c r="AO1047" s="67"/>
      <c r="AP1047" s="67"/>
      <c r="AQ1047" s="67"/>
      <c r="AR1047" s="67"/>
      <c r="AS1047" s="67"/>
      <c r="AT1047" s="67"/>
    </row>
    <row r="1048" spans="35:46" x14ac:dyDescent="0.45">
      <c r="AI1048" s="67"/>
      <c r="AJ1048" s="67"/>
      <c r="AK1048" s="67"/>
      <c r="AL1048" s="67"/>
      <c r="AM1048" s="67"/>
      <c r="AN1048" s="67"/>
      <c r="AO1048" s="67"/>
      <c r="AP1048" s="67"/>
      <c r="AQ1048" s="67"/>
      <c r="AR1048" s="67"/>
      <c r="AS1048" s="67"/>
      <c r="AT1048" s="67"/>
    </row>
    <row r="1049" spans="35:46" x14ac:dyDescent="0.45">
      <c r="AI1049" s="67"/>
      <c r="AJ1049" s="67"/>
      <c r="AK1049" s="67"/>
      <c r="AL1049" s="67"/>
      <c r="AM1049" s="67"/>
      <c r="AN1049" s="67"/>
      <c r="AO1049" s="67"/>
      <c r="AP1049" s="67"/>
      <c r="AQ1049" s="67"/>
      <c r="AR1049" s="67"/>
      <c r="AS1049" s="67"/>
      <c r="AT1049" s="67"/>
    </row>
    <row r="1050" spans="35:46" x14ac:dyDescent="0.45">
      <c r="AI1050" s="67"/>
      <c r="AJ1050" s="67"/>
      <c r="AK1050" s="67"/>
      <c r="AL1050" s="67"/>
      <c r="AM1050" s="67"/>
      <c r="AN1050" s="67"/>
      <c r="AO1050" s="67"/>
      <c r="AP1050" s="67"/>
      <c r="AQ1050" s="67"/>
      <c r="AR1050" s="67"/>
      <c r="AS1050" s="67"/>
      <c r="AT1050" s="67"/>
    </row>
    <row r="1051" spans="35:46" x14ac:dyDescent="0.45">
      <c r="AI1051" s="67"/>
      <c r="AJ1051" s="67"/>
      <c r="AK1051" s="67"/>
      <c r="AL1051" s="67"/>
      <c r="AM1051" s="67"/>
      <c r="AN1051" s="67"/>
      <c r="AO1051" s="67"/>
      <c r="AP1051" s="67"/>
      <c r="AQ1051" s="67"/>
      <c r="AR1051" s="67"/>
      <c r="AS1051" s="67"/>
      <c r="AT1051" s="67"/>
    </row>
    <row r="1052" spans="35:46" x14ac:dyDescent="0.45">
      <c r="AI1052" s="67"/>
      <c r="AJ1052" s="67"/>
      <c r="AK1052" s="67"/>
      <c r="AL1052" s="67"/>
      <c r="AM1052" s="67"/>
      <c r="AN1052" s="67"/>
      <c r="AO1052" s="67"/>
      <c r="AP1052" s="67"/>
      <c r="AQ1052" s="67"/>
      <c r="AR1052" s="67"/>
      <c r="AS1052" s="67"/>
      <c r="AT1052" s="67"/>
    </row>
    <row r="1053" spans="35:46" x14ac:dyDescent="0.45">
      <c r="AI1053" s="67"/>
      <c r="AJ1053" s="67"/>
      <c r="AK1053" s="67"/>
      <c r="AL1053" s="67"/>
      <c r="AM1053" s="67"/>
      <c r="AN1053" s="67"/>
      <c r="AO1053" s="67"/>
      <c r="AP1053" s="67"/>
      <c r="AQ1053" s="67"/>
      <c r="AR1053" s="67"/>
      <c r="AS1053" s="67"/>
      <c r="AT1053" s="67"/>
    </row>
    <row r="1054" spans="35:46" x14ac:dyDescent="0.45">
      <c r="AI1054" s="67"/>
      <c r="AJ1054" s="67"/>
      <c r="AK1054" s="67"/>
      <c r="AL1054" s="67"/>
      <c r="AM1054" s="67"/>
      <c r="AN1054" s="67"/>
      <c r="AO1054" s="67"/>
      <c r="AP1054" s="67"/>
      <c r="AQ1054" s="67"/>
      <c r="AR1054" s="67"/>
      <c r="AS1054" s="67"/>
      <c r="AT1054" s="67"/>
    </row>
    <row r="1055" spans="35:46" x14ac:dyDescent="0.45">
      <c r="AI1055" s="67"/>
      <c r="AJ1055" s="67"/>
      <c r="AK1055" s="67"/>
      <c r="AL1055" s="67"/>
      <c r="AM1055" s="67"/>
      <c r="AN1055" s="67"/>
      <c r="AO1055" s="67"/>
      <c r="AP1055" s="67"/>
      <c r="AQ1055" s="67"/>
      <c r="AR1055" s="67"/>
      <c r="AS1055" s="67"/>
      <c r="AT1055" s="67"/>
    </row>
    <row r="1056" spans="35:46" x14ac:dyDescent="0.45">
      <c r="AI1056" s="67"/>
      <c r="AJ1056" s="67"/>
      <c r="AK1056" s="67"/>
      <c r="AL1056" s="67"/>
      <c r="AM1056" s="67"/>
      <c r="AN1056" s="67"/>
      <c r="AO1056" s="67"/>
      <c r="AP1056" s="67"/>
      <c r="AQ1056" s="67"/>
      <c r="AR1056" s="67"/>
      <c r="AS1056" s="67"/>
      <c r="AT1056" s="67"/>
    </row>
    <row r="1057" spans="35:46" x14ac:dyDescent="0.45">
      <c r="AI1057" s="67"/>
      <c r="AJ1057" s="67"/>
      <c r="AK1057" s="67"/>
      <c r="AL1057" s="67"/>
      <c r="AM1057" s="67"/>
      <c r="AN1057" s="67"/>
      <c r="AO1057" s="67"/>
      <c r="AP1057" s="67"/>
      <c r="AQ1057" s="67"/>
      <c r="AR1057" s="67"/>
      <c r="AS1057" s="67"/>
      <c r="AT1057" s="67"/>
    </row>
    <row r="1058" spans="35:46" x14ac:dyDescent="0.45">
      <c r="AI1058" s="67"/>
      <c r="AJ1058" s="67"/>
      <c r="AK1058" s="67"/>
      <c r="AL1058" s="67"/>
      <c r="AM1058" s="67"/>
      <c r="AN1058" s="67"/>
      <c r="AO1058" s="67"/>
      <c r="AP1058" s="67"/>
      <c r="AQ1058" s="67"/>
      <c r="AR1058" s="67"/>
      <c r="AS1058" s="67"/>
      <c r="AT1058" s="67"/>
    </row>
    <row r="1059" spans="35:46" x14ac:dyDescent="0.45">
      <c r="AI1059" s="67"/>
      <c r="AJ1059" s="67"/>
      <c r="AK1059" s="67"/>
      <c r="AL1059" s="67"/>
      <c r="AM1059" s="67"/>
      <c r="AN1059" s="67"/>
      <c r="AO1059" s="67"/>
      <c r="AP1059" s="67"/>
      <c r="AQ1059" s="67"/>
      <c r="AR1059" s="67"/>
      <c r="AS1059" s="67"/>
      <c r="AT1059" s="67"/>
    </row>
    <row r="1060" spans="35:46" x14ac:dyDescent="0.45">
      <c r="AI1060" s="67"/>
      <c r="AJ1060" s="67"/>
      <c r="AK1060" s="67"/>
      <c r="AL1060" s="67"/>
      <c r="AM1060" s="67"/>
      <c r="AN1060" s="67"/>
      <c r="AO1060" s="67"/>
      <c r="AP1060" s="67"/>
      <c r="AQ1060" s="67"/>
      <c r="AR1060" s="67"/>
      <c r="AS1060" s="67"/>
      <c r="AT1060" s="67"/>
    </row>
    <row r="1061" spans="35:46" x14ac:dyDescent="0.45">
      <c r="AI1061" s="67"/>
      <c r="AJ1061" s="67"/>
      <c r="AK1061" s="67"/>
      <c r="AL1061" s="67"/>
      <c r="AM1061" s="67"/>
      <c r="AN1061" s="67"/>
      <c r="AO1061" s="67"/>
      <c r="AP1061" s="67"/>
      <c r="AQ1061" s="67"/>
      <c r="AR1061" s="67"/>
      <c r="AS1061" s="67"/>
      <c r="AT1061" s="67"/>
    </row>
    <row r="1062" spans="35:46" x14ac:dyDescent="0.45">
      <c r="AI1062" s="67"/>
      <c r="AJ1062" s="67"/>
      <c r="AK1062" s="67"/>
      <c r="AL1062" s="67"/>
      <c r="AM1062" s="67"/>
      <c r="AN1062" s="67"/>
      <c r="AO1062" s="67"/>
      <c r="AP1062" s="67"/>
      <c r="AQ1062" s="67"/>
      <c r="AR1062" s="67"/>
      <c r="AS1062" s="67"/>
      <c r="AT1062" s="67"/>
    </row>
    <row r="1063" spans="35:46" x14ac:dyDescent="0.45">
      <c r="AI1063" s="67"/>
      <c r="AJ1063" s="67"/>
      <c r="AK1063" s="67"/>
      <c r="AL1063" s="67"/>
      <c r="AM1063" s="67"/>
      <c r="AN1063" s="67"/>
      <c r="AO1063" s="67"/>
      <c r="AP1063" s="67"/>
      <c r="AQ1063" s="67"/>
      <c r="AR1063" s="67"/>
      <c r="AS1063" s="67"/>
      <c r="AT1063" s="67"/>
    </row>
    <row r="1064" spans="35:46" x14ac:dyDescent="0.45">
      <c r="AI1064" s="67"/>
      <c r="AJ1064" s="67"/>
      <c r="AK1064" s="67"/>
      <c r="AL1064" s="67"/>
      <c r="AM1064" s="67"/>
      <c r="AN1064" s="67"/>
      <c r="AO1064" s="67"/>
      <c r="AP1064" s="67"/>
      <c r="AQ1064" s="67"/>
      <c r="AR1064" s="67"/>
      <c r="AS1064" s="67"/>
      <c r="AT1064" s="67"/>
    </row>
    <row r="1065" spans="35:46" x14ac:dyDescent="0.45">
      <c r="AI1065" s="67"/>
      <c r="AJ1065" s="67"/>
      <c r="AK1065" s="67"/>
      <c r="AL1065" s="67"/>
      <c r="AM1065" s="67"/>
      <c r="AN1065" s="67"/>
      <c r="AO1065" s="67"/>
      <c r="AP1065" s="67"/>
      <c r="AQ1065" s="67"/>
      <c r="AR1065" s="67"/>
      <c r="AS1065" s="67"/>
      <c r="AT1065" s="67"/>
    </row>
    <row r="1066" spans="35:46" x14ac:dyDescent="0.45">
      <c r="AI1066" s="67"/>
      <c r="AJ1066" s="67"/>
      <c r="AK1066" s="67"/>
      <c r="AL1066" s="67"/>
      <c r="AM1066" s="67"/>
      <c r="AN1066" s="67"/>
      <c r="AO1066" s="67"/>
      <c r="AP1066" s="67"/>
      <c r="AQ1066" s="67"/>
      <c r="AR1066" s="67"/>
      <c r="AS1066" s="67"/>
      <c r="AT1066" s="67"/>
    </row>
    <row r="1067" spans="35:46" x14ac:dyDescent="0.45">
      <c r="AI1067" s="67"/>
      <c r="AJ1067" s="67"/>
      <c r="AK1067" s="67"/>
      <c r="AL1067" s="67"/>
      <c r="AM1067" s="67"/>
      <c r="AN1067" s="67"/>
      <c r="AO1067" s="67"/>
      <c r="AP1067" s="67"/>
      <c r="AQ1067" s="67"/>
      <c r="AR1067" s="67"/>
      <c r="AS1067" s="67"/>
      <c r="AT1067" s="67"/>
    </row>
    <row r="1068" spans="35:46" x14ac:dyDescent="0.45">
      <c r="AI1068" s="67"/>
      <c r="AJ1068" s="67"/>
      <c r="AK1068" s="67"/>
      <c r="AL1068" s="67"/>
      <c r="AM1068" s="67"/>
      <c r="AN1068" s="67"/>
      <c r="AO1068" s="67"/>
      <c r="AP1068" s="67"/>
      <c r="AQ1068" s="67"/>
      <c r="AR1068" s="67"/>
      <c r="AS1068" s="67"/>
      <c r="AT1068" s="67"/>
    </row>
    <row r="1069" spans="35:46" x14ac:dyDescent="0.45">
      <c r="AI1069" s="67"/>
      <c r="AJ1069" s="67"/>
      <c r="AK1069" s="67"/>
      <c r="AL1069" s="67"/>
      <c r="AM1069" s="67"/>
      <c r="AN1069" s="67"/>
      <c r="AO1069" s="67"/>
      <c r="AP1069" s="67"/>
      <c r="AQ1069" s="67"/>
      <c r="AR1069" s="67"/>
      <c r="AS1069" s="67"/>
      <c r="AT1069" s="67"/>
    </row>
    <row r="1070" spans="35:46" x14ac:dyDescent="0.45">
      <c r="AI1070" s="67"/>
      <c r="AJ1070" s="67"/>
      <c r="AK1070" s="67"/>
      <c r="AL1070" s="67"/>
      <c r="AM1070" s="67"/>
      <c r="AN1070" s="67"/>
      <c r="AO1070" s="67"/>
      <c r="AP1070" s="67"/>
      <c r="AQ1070" s="67"/>
      <c r="AR1070" s="67"/>
      <c r="AS1070" s="67"/>
      <c r="AT1070" s="67"/>
    </row>
    <row r="1071" spans="35:46" x14ac:dyDescent="0.45">
      <c r="AI1071" s="67"/>
      <c r="AJ1071" s="67"/>
      <c r="AK1071" s="67"/>
      <c r="AL1071" s="67"/>
      <c r="AM1071" s="67"/>
      <c r="AN1071" s="67"/>
      <c r="AO1071" s="67"/>
      <c r="AP1071" s="67"/>
      <c r="AQ1071" s="67"/>
      <c r="AR1071" s="67"/>
      <c r="AS1071" s="67"/>
      <c r="AT1071" s="67"/>
    </row>
    <row r="1072" spans="35:46" x14ac:dyDescent="0.45">
      <c r="AI1072" s="67"/>
      <c r="AJ1072" s="67"/>
      <c r="AK1072" s="67"/>
      <c r="AL1072" s="67"/>
      <c r="AM1072" s="67"/>
      <c r="AN1072" s="67"/>
      <c r="AO1072" s="67"/>
      <c r="AP1072" s="67"/>
      <c r="AQ1072" s="67"/>
      <c r="AR1072" s="67"/>
      <c r="AS1072" s="67"/>
      <c r="AT1072" s="67"/>
    </row>
    <row r="1073" spans="35:46" x14ac:dyDescent="0.45">
      <c r="AI1073" s="67"/>
      <c r="AJ1073" s="67"/>
      <c r="AK1073" s="67"/>
      <c r="AL1073" s="67"/>
      <c r="AM1073" s="67"/>
      <c r="AN1073" s="67"/>
      <c r="AO1073" s="67"/>
      <c r="AP1073" s="67"/>
      <c r="AQ1073" s="67"/>
      <c r="AR1073" s="67"/>
      <c r="AS1073" s="67"/>
      <c r="AT1073" s="67"/>
    </row>
    <row r="1074" spans="35:46" x14ac:dyDescent="0.45">
      <c r="AI1074" s="67"/>
      <c r="AJ1074" s="67"/>
      <c r="AK1074" s="67"/>
      <c r="AL1074" s="67"/>
      <c r="AM1074" s="67"/>
      <c r="AN1074" s="67"/>
      <c r="AO1074" s="67"/>
      <c r="AP1074" s="67"/>
      <c r="AQ1074" s="67"/>
      <c r="AR1074" s="67"/>
      <c r="AS1074" s="67"/>
      <c r="AT1074" s="67"/>
    </row>
    <row r="1075" spans="35:46" x14ac:dyDescent="0.45">
      <c r="AI1075" s="67"/>
      <c r="AJ1075" s="67"/>
      <c r="AK1075" s="67"/>
      <c r="AL1075" s="67"/>
      <c r="AM1075" s="67"/>
      <c r="AN1075" s="67"/>
      <c r="AO1075" s="67"/>
      <c r="AP1075" s="67"/>
      <c r="AQ1075" s="67"/>
      <c r="AR1075" s="67"/>
      <c r="AS1075" s="67"/>
      <c r="AT1075" s="67"/>
    </row>
    <row r="1076" spans="35:46" x14ac:dyDescent="0.45">
      <c r="AI1076" s="67"/>
      <c r="AJ1076" s="67"/>
      <c r="AK1076" s="67"/>
      <c r="AL1076" s="67"/>
      <c r="AM1076" s="67"/>
      <c r="AN1076" s="67"/>
      <c r="AO1076" s="67"/>
      <c r="AP1076" s="67"/>
      <c r="AQ1076" s="67"/>
      <c r="AR1076" s="67"/>
      <c r="AS1076" s="67"/>
      <c r="AT1076" s="67"/>
    </row>
    <row r="1077" spans="35:46" x14ac:dyDescent="0.45">
      <c r="AI1077" s="67"/>
      <c r="AJ1077" s="67"/>
      <c r="AK1077" s="67"/>
      <c r="AL1077" s="67"/>
      <c r="AM1077" s="67"/>
      <c r="AN1077" s="67"/>
      <c r="AO1077" s="67"/>
      <c r="AP1077" s="67"/>
      <c r="AQ1077" s="67"/>
      <c r="AR1077" s="67"/>
      <c r="AS1077" s="67"/>
      <c r="AT1077" s="67"/>
    </row>
    <row r="1078" spans="35:46" x14ac:dyDescent="0.45">
      <c r="AI1078" s="67"/>
      <c r="AJ1078" s="67"/>
      <c r="AK1078" s="67"/>
      <c r="AL1078" s="67"/>
      <c r="AM1078" s="67"/>
      <c r="AN1078" s="67"/>
      <c r="AO1078" s="67"/>
      <c r="AP1078" s="67"/>
      <c r="AQ1078" s="67"/>
      <c r="AR1078" s="67"/>
      <c r="AS1078" s="67"/>
      <c r="AT1078" s="67"/>
    </row>
    <row r="1079" spans="35:46" x14ac:dyDescent="0.45">
      <c r="AI1079" s="67"/>
      <c r="AJ1079" s="67"/>
      <c r="AK1079" s="67"/>
      <c r="AL1079" s="67"/>
      <c r="AM1079" s="67"/>
      <c r="AN1079" s="67"/>
      <c r="AO1079" s="67"/>
      <c r="AP1079" s="67"/>
      <c r="AQ1079" s="67"/>
      <c r="AR1079" s="67"/>
      <c r="AS1079" s="67"/>
      <c r="AT1079" s="67"/>
    </row>
    <row r="1080" spans="35:46" x14ac:dyDescent="0.45">
      <c r="AI1080" s="67"/>
      <c r="AJ1080" s="67"/>
      <c r="AK1080" s="67"/>
      <c r="AL1080" s="67"/>
      <c r="AM1080" s="67"/>
      <c r="AN1080" s="67"/>
      <c r="AO1080" s="67"/>
      <c r="AP1080" s="67"/>
      <c r="AQ1080" s="67"/>
      <c r="AR1080" s="67"/>
      <c r="AS1080" s="67"/>
      <c r="AT1080" s="67"/>
    </row>
    <row r="1081" spans="35:46" x14ac:dyDescent="0.45">
      <c r="AI1081" s="67"/>
      <c r="AJ1081" s="67"/>
      <c r="AK1081" s="67"/>
      <c r="AL1081" s="67"/>
      <c r="AM1081" s="67"/>
      <c r="AN1081" s="67"/>
      <c r="AO1081" s="67"/>
      <c r="AP1081" s="67"/>
      <c r="AQ1081" s="67"/>
      <c r="AR1081" s="67"/>
      <c r="AS1081" s="67"/>
      <c r="AT1081" s="67"/>
    </row>
    <row r="1082" spans="35:46" x14ac:dyDescent="0.45">
      <c r="AI1082" s="67"/>
      <c r="AJ1082" s="67"/>
      <c r="AK1082" s="67"/>
      <c r="AL1082" s="67"/>
      <c r="AM1082" s="67"/>
      <c r="AN1082" s="67"/>
      <c r="AO1082" s="67"/>
      <c r="AP1082" s="67"/>
      <c r="AQ1082" s="67"/>
      <c r="AR1082" s="67"/>
      <c r="AS1082" s="67"/>
      <c r="AT1082" s="67"/>
    </row>
    <row r="1083" spans="35:46" x14ac:dyDescent="0.45">
      <c r="AI1083" s="67"/>
      <c r="AJ1083" s="67"/>
      <c r="AK1083" s="67"/>
      <c r="AL1083" s="67"/>
      <c r="AM1083" s="67"/>
      <c r="AN1083" s="67"/>
      <c r="AO1083" s="67"/>
      <c r="AP1083" s="67"/>
      <c r="AQ1083" s="67"/>
      <c r="AR1083" s="67"/>
      <c r="AS1083" s="67"/>
      <c r="AT1083" s="67"/>
    </row>
    <row r="1084" spans="35:46" x14ac:dyDescent="0.45">
      <c r="AI1084" s="67"/>
      <c r="AJ1084" s="67"/>
      <c r="AK1084" s="67"/>
      <c r="AL1084" s="67"/>
      <c r="AM1084" s="67"/>
      <c r="AN1084" s="67"/>
      <c r="AO1084" s="67"/>
      <c r="AP1084" s="67"/>
      <c r="AQ1084" s="67"/>
      <c r="AR1084" s="67"/>
      <c r="AS1084" s="67"/>
      <c r="AT1084" s="67"/>
    </row>
    <row r="1085" spans="35:46" x14ac:dyDescent="0.45">
      <c r="AI1085" s="67"/>
      <c r="AJ1085" s="67"/>
      <c r="AK1085" s="67"/>
      <c r="AL1085" s="67"/>
      <c r="AM1085" s="67"/>
      <c r="AN1085" s="67"/>
      <c r="AO1085" s="67"/>
      <c r="AP1085" s="67"/>
      <c r="AQ1085" s="67"/>
      <c r="AR1085" s="67"/>
      <c r="AS1085" s="67"/>
      <c r="AT1085" s="67"/>
    </row>
    <row r="1086" spans="35:46" x14ac:dyDescent="0.45">
      <c r="AI1086" s="67"/>
      <c r="AJ1086" s="67"/>
      <c r="AK1086" s="67"/>
      <c r="AL1086" s="67"/>
      <c r="AM1086" s="67"/>
      <c r="AN1086" s="67"/>
      <c r="AO1086" s="67"/>
      <c r="AP1086" s="67"/>
      <c r="AQ1086" s="67"/>
      <c r="AR1086" s="67"/>
      <c r="AS1086" s="67"/>
      <c r="AT1086" s="67"/>
    </row>
    <row r="1087" spans="35:46" x14ac:dyDescent="0.45">
      <c r="AI1087" s="67"/>
      <c r="AJ1087" s="67"/>
      <c r="AK1087" s="67"/>
      <c r="AL1087" s="67"/>
      <c r="AM1087" s="67"/>
      <c r="AN1087" s="67"/>
      <c r="AO1087" s="67"/>
      <c r="AP1087" s="67"/>
      <c r="AQ1087" s="67"/>
      <c r="AR1087" s="67"/>
      <c r="AS1087" s="67"/>
      <c r="AT1087" s="67"/>
    </row>
    <row r="1088" spans="35:46" x14ac:dyDescent="0.45">
      <c r="AI1088" s="67"/>
      <c r="AJ1088" s="67"/>
      <c r="AK1088" s="67"/>
      <c r="AL1088" s="67"/>
      <c r="AM1088" s="67"/>
      <c r="AN1088" s="67"/>
      <c r="AO1088" s="67"/>
      <c r="AP1088" s="67"/>
      <c r="AQ1088" s="67"/>
      <c r="AR1088" s="67"/>
      <c r="AS1088" s="67"/>
      <c r="AT1088" s="67"/>
    </row>
    <row r="1089" spans="35:46" x14ac:dyDescent="0.45">
      <c r="AI1089" s="67"/>
      <c r="AJ1089" s="67"/>
      <c r="AK1089" s="67"/>
      <c r="AL1089" s="67"/>
      <c r="AM1089" s="67"/>
      <c r="AN1089" s="67"/>
      <c r="AO1089" s="67"/>
      <c r="AP1089" s="67"/>
      <c r="AQ1089" s="67"/>
      <c r="AR1089" s="67"/>
      <c r="AS1089" s="67"/>
      <c r="AT1089" s="67"/>
    </row>
    <row r="1090" spans="35:46" x14ac:dyDescent="0.45">
      <c r="AI1090" s="67"/>
      <c r="AJ1090" s="67"/>
      <c r="AK1090" s="67"/>
      <c r="AL1090" s="67"/>
      <c r="AM1090" s="67"/>
      <c r="AN1090" s="67"/>
      <c r="AO1090" s="67"/>
      <c r="AP1090" s="67"/>
      <c r="AQ1090" s="67"/>
      <c r="AR1090" s="67"/>
      <c r="AS1090" s="67"/>
      <c r="AT1090" s="67"/>
    </row>
    <row r="1091" spans="35:46" x14ac:dyDescent="0.45">
      <c r="AI1091" s="67"/>
      <c r="AJ1091" s="67"/>
      <c r="AK1091" s="67"/>
      <c r="AL1091" s="67"/>
      <c r="AM1091" s="67"/>
      <c r="AN1091" s="67"/>
      <c r="AO1091" s="67"/>
      <c r="AP1091" s="67"/>
      <c r="AQ1091" s="67"/>
      <c r="AR1091" s="67"/>
      <c r="AS1091" s="67"/>
      <c r="AT1091" s="67"/>
    </row>
    <row r="1092" spans="35:46" x14ac:dyDescent="0.45">
      <c r="AI1092" s="67"/>
      <c r="AJ1092" s="67"/>
      <c r="AK1092" s="67"/>
      <c r="AL1092" s="67"/>
      <c r="AM1092" s="67"/>
      <c r="AN1092" s="67"/>
      <c r="AO1092" s="67"/>
      <c r="AP1092" s="67"/>
      <c r="AQ1092" s="67"/>
      <c r="AR1092" s="67"/>
      <c r="AS1092" s="67"/>
      <c r="AT1092" s="67"/>
    </row>
    <row r="1093" spans="35:46" x14ac:dyDescent="0.45">
      <c r="AI1093" s="67"/>
      <c r="AJ1093" s="67"/>
      <c r="AK1093" s="67"/>
      <c r="AL1093" s="67"/>
      <c r="AM1093" s="67"/>
      <c r="AN1093" s="67"/>
      <c r="AO1093" s="67"/>
      <c r="AP1093" s="67"/>
      <c r="AQ1093" s="67"/>
      <c r="AR1093" s="67"/>
      <c r="AS1093" s="67"/>
      <c r="AT1093" s="67"/>
    </row>
    <row r="1094" spans="35:46" x14ac:dyDescent="0.45">
      <c r="AI1094" s="67"/>
      <c r="AJ1094" s="67"/>
      <c r="AK1094" s="67"/>
      <c r="AL1094" s="67"/>
      <c r="AM1094" s="67"/>
      <c r="AN1094" s="67"/>
      <c r="AO1094" s="67"/>
      <c r="AP1094" s="67"/>
      <c r="AQ1094" s="67"/>
      <c r="AR1094" s="67"/>
      <c r="AS1094" s="67"/>
      <c r="AT1094" s="67"/>
    </row>
    <row r="1095" spans="35:46" x14ac:dyDescent="0.45">
      <c r="AI1095" s="67"/>
      <c r="AJ1095" s="67"/>
      <c r="AK1095" s="67"/>
      <c r="AL1095" s="67"/>
      <c r="AM1095" s="67"/>
      <c r="AN1095" s="67"/>
      <c r="AO1095" s="67"/>
      <c r="AP1095" s="67"/>
      <c r="AQ1095" s="67"/>
      <c r="AR1095" s="67"/>
      <c r="AS1095" s="67"/>
      <c r="AT1095" s="67"/>
    </row>
    <row r="1096" spans="35:46" x14ac:dyDescent="0.45">
      <c r="AI1096" s="67"/>
      <c r="AJ1096" s="67"/>
      <c r="AK1096" s="67"/>
      <c r="AL1096" s="67"/>
      <c r="AM1096" s="67"/>
      <c r="AN1096" s="67"/>
      <c r="AO1096" s="67"/>
      <c r="AP1096" s="67"/>
      <c r="AQ1096" s="67"/>
      <c r="AR1096" s="67"/>
      <c r="AS1096" s="67"/>
      <c r="AT1096" s="67"/>
    </row>
    <row r="1097" spans="35:46" x14ac:dyDescent="0.45">
      <c r="AI1097" s="67"/>
      <c r="AJ1097" s="67"/>
      <c r="AK1097" s="67"/>
      <c r="AL1097" s="67"/>
      <c r="AM1097" s="67"/>
      <c r="AN1097" s="67"/>
      <c r="AO1097" s="67"/>
      <c r="AP1097" s="67"/>
      <c r="AQ1097" s="67"/>
      <c r="AR1097" s="67"/>
      <c r="AS1097" s="67"/>
      <c r="AT1097" s="67"/>
    </row>
    <row r="1098" spans="35:46" x14ac:dyDescent="0.45">
      <c r="AI1098" s="67"/>
      <c r="AJ1098" s="67"/>
      <c r="AK1098" s="67"/>
      <c r="AL1098" s="67"/>
      <c r="AM1098" s="67"/>
      <c r="AN1098" s="67"/>
      <c r="AO1098" s="67"/>
      <c r="AP1098" s="67"/>
      <c r="AQ1098" s="67"/>
      <c r="AR1098" s="67"/>
      <c r="AS1098" s="67"/>
      <c r="AT1098" s="67"/>
    </row>
    <row r="1099" spans="35:46" x14ac:dyDescent="0.45">
      <c r="AI1099" s="67"/>
      <c r="AJ1099" s="67"/>
      <c r="AK1099" s="67"/>
      <c r="AL1099" s="67"/>
      <c r="AM1099" s="67"/>
      <c r="AN1099" s="67"/>
      <c r="AO1099" s="67"/>
      <c r="AP1099" s="67"/>
      <c r="AQ1099" s="67"/>
      <c r="AR1099" s="67"/>
      <c r="AS1099" s="67"/>
      <c r="AT1099" s="67"/>
    </row>
    <row r="1100" spans="35:46" x14ac:dyDescent="0.45">
      <c r="AI1100" s="67"/>
      <c r="AJ1100" s="67"/>
      <c r="AK1100" s="67"/>
      <c r="AL1100" s="67"/>
      <c r="AM1100" s="67"/>
      <c r="AN1100" s="67"/>
      <c r="AO1100" s="67"/>
      <c r="AP1100" s="67"/>
      <c r="AQ1100" s="67"/>
      <c r="AR1100" s="67"/>
      <c r="AS1100" s="67"/>
      <c r="AT1100" s="67"/>
    </row>
    <row r="1101" spans="35:46" x14ac:dyDescent="0.45">
      <c r="AI1101" s="67"/>
      <c r="AJ1101" s="67"/>
      <c r="AK1101" s="67"/>
      <c r="AL1101" s="67"/>
      <c r="AM1101" s="67"/>
      <c r="AN1101" s="67"/>
      <c r="AO1101" s="67"/>
      <c r="AP1101" s="67"/>
      <c r="AQ1101" s="67"/>
      <c r="AR1101" s="67"/>
      <c r="AS1101" s="67"/>
      <c r="AT1101" s="67"/>
    </row>
    <row r="1102" spans="35:46" x14ac:dyDescent="0.45">
      <c r="AI1102" s="67"/>
      <c r="AJ1102" s="67"/>
      <c r="AK1102" s="67"/>
      <c r="AL1102" s="67"/>
      <c r="AM1102" s="67"/>
      <c r="AN1102" s="67"/>
      <c r="AO1102" s="67"/>
      <c r="AP1102" s="67"/>
      <c r="AQ1102" s="67"/>
      <c r="AR1102" s="67"/>
      <c r="AS1102" s="67"/>
      <c r="AT1102" s="67"/>
    </row>
    <row r="1103" spans="35:46" x14ac:dyDescent="0.45">
      <c r="AI1103" s="67"/>
      <c r="AJ1103" s="67"/>
      <c r="AK1103" s="67"/>
      <c r="AL1103" s="67"/>
      <c r="AM1103" s="67"/>
      <c r="AN1103" s="67"/>
      <c r="AO1103" s="67"/>
      <c r="AP1103" s="67"/>
      <c r="AQ1103" s="67"/>
      <c r="AR1103" s="67"/>
      <c r="AS1103" s="67"/>
      <c r="AT1103" s="67"/>
    </row>
    <row r="1104" spans="35:46" x14ac:dyDescent="0.45">
      <c r="AI1104" s="67"/>
      <c r="AJ1104" s="67"/>
      <c r="AK1104" s="67"/>
      <c r="AL1104" s="67"/>
      <c r="AM1104" s="67"/>
      <c r="AN1104" s="67"/>
      <c r="AO1104" s="67"/>
      <c r="AP1104" s="67"/>
      <c r="AQ1104" s="67"/>
      <c r="AR1104" s="67"/>
      <c r="AS1104" s="67"/>
      <c r="AT1104" s="67"/>
    </row>
    <row r="1105" spans="35:46" x14ac:dyDescent="0.45">
      <c r="AI1105" s="67"/>
      <c r="AJ1105" s="67"/>
      <c r="AK1105" s="67"/>
      <c r="AL1105" s="67"/>
      <c r="AM1105" s="67"/>
      <c r="AN1105" s="67"/>
      <c r="AO1105" s="67"/>
      <c r="AP1105" s="67"/>
      <c r="AQ1105" s="67"/>
      <c r="AR1105" s="67"/>
      <c r="AS1105" s="67"/>
      <c r="AT1105" s="67"/>
    </row>
    <row r="1106" spans="35:46" x14ac:dyDescent="0.45">
      <c r="AI1106" s="67"/>
      <c r="AJ1106" s="67"/>
      <c r="AK1106" s="67"/>
      <c r="AL1106" s="67"/>
      <c r="AM1106" s="67"/>
      <c r="AN1106" s="67"/>
      <c r="AO1106" s="67"/>
      <c r="AP1106" s="67"/>
      <c r="AQ1106" s="67"/>
      <c r="AR1106" s="67"/>
      <c r="AS1106" s="67"/>
      <c r="AT1106" s="67"/>
    </row>
    <row r="1107" spans="35:46" x14ac:dyDescent="0.45">
      <c r="AI1107" s="67"/>
      <c r="AJ1107" s="67"/>
      <c r="AK1107" s="67"/>
      <c r="AL1107" s="67"/>
      <c r="AM1107" s="67"/>
      <c r="AN1107" s="67"/>
      <c r="AO1107" s="67"/>
      <c r="AP1107" s="67"/>
      <c r="AQ1107" s="67"/>
      <c r="AR1107" s="67"/>
      <c r="AS1107" s="67"/>
      <c r="AT1107" s="67"/>
    </row>
    <row r="1108" spans="35:46" x14ac:dyDescent="0.45">
      <c r="AI1108" s="67"/>
      <c r="AJ1108" s="67"/>
      <c r="AK1108" s="67"/>
      <c r="AL1108" s="67"/>
      <c r="AM1108" s="67"/>
      <c r="AN1108" s="67"/>
      <c r="AO1108" s="67"/>
      <c r="AP1108" s="67"/>
      <c r="AQ1108" s="67"/>
      <c r="AR1108" s="67"/>
      <c r="AS1108" s="67"/>
      <c r="AT1108" s="67"/>
    </row>
    <row r="1109" spans="35:46" x14ac:dyDescent="0.45">
      <c r="AI1109" s="67"/>
      <c r="AJ1109" s="67"/>
      <c r="AK1109" s="67"/>
      <c r="AL1109" s="67"/>
      <c r="AM1109" s="67"/>
      <c r="AN1109" s="67"/>
      <c r="AO1109" s="67"/>
      <c r="AP1109" s="67"/>
      <c r="AQ1109" s="67"/>
      <c r="AR1109" s="67"/>
      <c r="AS1109" s="67"/>
      <c r="AT1109" s="67"/>
    </row>
    <row r="1110" spans="35:46" x14ac:dyDescent="0.45">
      <c r="AI1110" s="67"/>
      <c r="AJ1110" s="67"/>
      <c r="AK1110" s="67"/>
      <c r="AL1110" s="67"/>
      <c r="AM1110" s="67"/>
      <c r="AN1110" s="67"/>
      <c r="AO1110" s="67"/>
      <c r="AP1110" s="67"/>
      <c r="AQ1110" s="67"/>
      <c r="AR1110" s="67"/>
      <c r="AS1110" s="67"/>
      <c r="AT1110" s="67"/>
    </row>
    <row r="1111" spans="35:46" x14ac:dyDescent="0.45">
      <c r="AI1111" s="67"/>
      <c r="AJ1111" s="67"/>
      <c r="AK1111" s="67"/>
      <c r="AL1111" s="67"/>
      <c r="AM1111" s="67"/>
      <c r="AN1111" s="67"/>
      <c r="AO1111" s="67"/>
      <c r="AP1111" s="67"/>
      <c r="AQ1111" s="67"/>
      <c r="AR1111" s="67"/>
      <c r="AS1111" s="67"/>
      <c r="AT1111" s="67"/>
    </row>
    <row r="1112" spans="35:46" x14ac:dyDescent="0.45">
      <c r="AI1112" s="67"/>
      <c r="AJ1112" s="67"/>
      <c r="AK1112" s="67"/>
      <c r="AL1112" s="67"/>
      <c r="AM1112" s="67"/>
      <c r="AN1112" s="67"/>
      <c r="AO1112" s="67"/>
      <c r="AP1112" s="67"/>
      <c r="AQ1112" s="67"/>
      <c r="AR1112" s="67"/>
      <c r="AS1112" s="67"/>
      <c r="AT1112" s="67"/>
    </row>
    <row r="1113" spans="35:46" x14ac:dyDescent="0.45">
      <c r="AI1113" s="67"/>
      <c r="AJ1113" s="67"/>
      <c r="AK1113" s="67"/>
      <c r="AL1113" s="67"/>
      <c r="AM1113" s="67"/>
      <c r="AN1113" s="67"/>
      <c r="AO1113" s="67"/>
      <c r="AP1113" s="67"/>
      <c r="AQ1113" s="67"/>
      <c r="AR1113" s="67"/>
      <c r="AS1113" s="67"/>
      <c r="AT1113" s="67"/>
    </row>
    <row r="1114" spans="35:46" x14ac:dyDescent="0.45">
      <c r="AI1114" s="67"/>
      <c r="AJ1114" s="67"/>
      <c r="AK1114" s="67"/>
      <c r="AL1114" s="67"/>
      <c r="AM1114" s="67"/>
      <c r="AN1114" s="67"/>
      <c r="AO1114" s="67"/>
      <c r="AP1114" s="67"/>
      <c r="AQ1114" s="67"/>
      <c r="AR1114" s="67"/>
      <c r="AS1114" s="67"/>
      <c r="AT1114" s="67"/>
    </row>
    <row r="1115" spans="35:46" x14ac:dyDescent="0.45">
      <c r="AI1115" s="67"/>
      <c r="AJ1115" s="67"/>
      <c r="AK1115" s="67"/>
      <c r="AL1115" s="67"/>
      <c r="AM1115" s="67"/>
      <c r="AN1115" s="67"/>
      <c r="AO1115" s="67"/>
      <c r="AP1115" s="67"/>
      <c r="AQ1115" s="67"/>
      <c r="AR1115" s="67"/>
      <c r="AS1115" s="67"/>
      <c r="AT1115" s="67"/>
    </row>
    <row r="1116" spans="35:46" x14ac:dyDescent="0.45">
      <c r="AI1116" s="67"/>
      <c r="AJ1116" s="67"/>
      <c r="AK1116" s="67"/>
      <c r="AL1116" s="67"/>
      <c r="AM1116" s="67"/>
      <c r="AN1116" s="67"/>
      <c r="AO1116" s="67"/>
      <c r="AP1116" s="67"/>
      <c r="AQ1116" s="67"/>
      <c r="AR1116" s="67"/>
      <c r="AS1116" s="67"/>
      <c r="AT1116" s="67"/>
    </row>
    <row r="1117" spans="35:46" x14ac:dyDescent="0.45">
      <c r="AI1117" s="67"/>
      <c r="AJ1117" s="67"/>
      <c r="AK1117" s="67"/>
      <c r="AL1117" s="67"/>
      <c r="AM1117" s="67"/>
      <c r="AN1117" s="67"/>
      <c r="AO1117" s="67"/>
      <c r="AP1117" s="67"/>
      <c r="AQ1117" s="67"/>
      <c r="AR1117" s="67"/>
      <c r="AS1117" s="67"/>
      <c r="AT1117" s="67"/>
    </row>
    <row r="1118" spans="35:46" x14ac:dyDescent="0.45">
      <c r="AI1118" s="67"/>
      <c r="AJ1118" s="67"/>
      <c r="AK1118" s="67"/>
      <c r="AL1118" s="67"/>
      <c r="AM1118" s="67"/>
      <c r="AN1118" s="67"/>
      <c r="AO1118" s="67"/>
      <c r="AP1118" s="67"/>
      <c r="AQ1118" s="67"/>
      <c r="AR1118" s="67"/>
      <c r="AS1118" s="67"/>
      <c r="AT1118" s="67"/>
    </row>
    <row r="1119" spans="35:46" x14ac:dyDescent="0.45">
      <c r="AI1119" s="67"/>
      <c r="AJ1119" s="67"/>
      <c r="AK1119" s="67"/>
      <c r="AL1119" s="67"/>
      <c r="AM1119" s="67"/>
      <c r="AN1119" s="67"/>
      <c r="AO1119" s="67"/>
      <c r="AP1119" s="67"/>
      <c r="AQ1119" s="67"/>
      <c r="AR1119" s="67"/>
      <c r="AS1119" s="67"/>
      <c r="AT1119" s="67"/>
    </row>
    <row r="1120" spans="35:46" x14ac:dyDescent="0.45">
      <c r="AI1120" s="67"/>
      <c r="AJ1120" s="67"/>
      <c r="AK1120" s="67"/>
      <c r="AL1120" s="67"/>
      <c r="AM1120" s="67"/>
      <c r="AN1120" s="67"/>
      <c r="AO1120" s="67"/>
      <c r="AP1120" s="67"/>
      <c r="AQ1120" s="67"/>
      <c r="AR1120" s="67"/>
      <c r="AS1120" s="67"/>
      <c r="AT1120" s="67"/>
    </row>
    <row r="1121" spans="35:46" x14ac:dyDescent="0.45">
      <c r="AI1121" s="67"/>
      <c r="AJ1121" s="67"/>
      <c r="AK1121" s="67"/>
      <c r="AL1121" s="67"/>
      <c r="AM1121" s="67"/>
      <c r="AN1121" s="67"/>
      <c r="AO1121" s="67"/>
      <c r="AP1121" s="67"/>
      <c r="AQ1121" s="67"/>
      <c r="AR1121" s="67"/>
      <c r="AS1121" s="67"/>
      <c r="AT1121" s="67"/>
    </row>
    <row r="1122" spans="35:46" x14ac:dyDescent="0.45">
      <c r="AI1122" s="67"/>
      <c r="AJ1122" s="67"/>
      <c r="AK1122" s="67"/>
      <c r="AL1122" s="67"/>
      <c r="AM1122" s="67"/>
      <c r="AN1122" s="67"/>
      <c r="AO1122" s="67"/>
      <c r="AP1122" s="67"/>
      <c r="AQ1122" s="67"/>
      <c r="AR1122" s="67"/>
      <c r="AS1122" s="67"/>
      <c r="AT1122" s="67"/>
    </row>
    <row r="1123" spans="35:46" x14ac:dyDescent="0.45">
      <c r="AI1123" s="67"/>
      <c r="AJ1123" s="67"/>
      <c r="AK1123" s="67"/>
      <c r="AL1123" s="67"/>
      <c r="AM1123" s="67"/>
      <c r="AN1123" s="67"/>
      <c r="AO1123" s="67"/>
      <c r="AP1123" s="67"/>
      <c r="AQ1123" s="67"/>
      <c r="AR1123" s="67"/>
      <c r="AS1123" s="67"/>
      <c r="AT1123" s="67"/>
    </row>
    <row r="1124" spans="35:46" x14ac:dyDescent="0.45">
      <c r="AI1124" s="67"/>
      <c r="AJ1124" s="67"/>
      <c r="AK1124" s="67"/>
      <c r="AL1124" s="67"/>
      <c r="AM1124" s="67"/>
      <c r="AN1124" s="67"/>
      <c r="AO1124" s="67"/>
      <c r="AP1124" s="67"/>
      <c r="AQ1124" s="67"/>
      <c r="AR1124" s="67"/>
      <c r="AS1124" s="67"/>
      <c r="AT1124" s="67"/>
    </row>
    <row r="1125" spans="35:46" x14ac:dyDescent="0.45">
      <c r="AI1125" s="67"/>
      <c r="AJ1125" s="67"/>
      <c r="AK1125" s="67"/>
      <c r="AL1125" s="67"/>
      <c r="AM1125" s="67"/>
      <c r="AN1125" s="67"/>
      <c r="AO1125" s="67"/>
      <c r="AP1125" s="67"/>
      <c r="AQ1125" s="67"/>
      <c r="AR1125" s="67"/>
      <c r="AS1125" s="67"/>
      <c r="AT1125" s="67"/>
    </row>
    <row r="1126" spans="35:46" x14ac:dyDescent="0.45">
      <c r="AI1126" s="67"/>
      <c r="AJ1126" s="67"/>
      <c r="AK1126" s="67"/>
      <c r="AL1126" s="67"/>
      <c r="AM1126" s="67"/>
      <c r="AN1126" s="67"/>
      <c r="AO1126" s="67"/>
      <c r="AP1126" s="67"/>
      <c r="AQ1126" s="67"/>
      <c r="AR1126" s="67"/>
      <c r="AS1126" s="67"/>
      <c r="AT1126" s="67"/>
    </row>
    <row r="1127" spans="35:46" x14ac:dyDescent="0.45">
      <c r="AI1127" s="67"/>
      <c r="AJ1127" s="67"/>
      <c r="AK1127" s="67"/>
      <c r="AL1127" s="67"/>
      <c r="AM1127" s="67"/>
      <c r="AN1127" s="67"/>
      <c r="AO1127" s="67"/>
      <c r="AP1127" s="67"/>
      <c r="AQ1127" s="67"/>
      <c r="AR1127" s="67"/>
      <c r="AS1127" s="67"/>
      <c r="AT1127" s="67"/>
    </row>
    <row r="1128" spans="35:46" x14ac:dyDescent="0.45">
      <c r="AI1128" s="67"/>
      <c r="AJ1128" s="67"/>
      <c r="AK1128" s="67"/>
      <c r="AL1128" s="67"/>
      <c r="AM1128" s="67"/>
      <c r="AN1128" s="67"/>
      <c r="AO1128" s="67"/>
      <c r="AP1128" s="67"/>
      <c r="AQ1128" s="67"/>
      <c r="AR1128" s="67"/>
      <c r="AS1128" s="67"/>
      <c r="AT1128" s="67"/>
    </row>
    <row r="1129" spans="35:46" x14ac:dyDescent="0.45">
      <c r="AI1129" s="67"/>
      <c r="AJ1129" s="67"/>
      <c r="AK1129" s="67"/>
      <c r="AL1129" s="67"/>
      <c r="AM1129" s="67"/>
      <c r="AN1129" s="67"/>
      <c r="AO1129" s="67"/>
      <c r="AP1129" s="67"/>
      <c r="AQ1129" s="67"/>
      <c r="AR1129" s="67"/>
      <c r="AS1129" s="67"/>
      <c r="AT1129" s="67"/>
    </row>
    <row r="1130" spans="35:46" x14ac:dyDescent="0.45">
      <c r="AI1130" s="67"/>
      <c r="AJ1130" s="67"/>
      <c r="AK1130" s="67"/>
      <c r="AL1130" s="67"/>
      <c r="AM1130" s="67"/>
      <c r="AN1130" s="67"/>
      <c r="AO1130" s="67"/>
      <c r="AP1130" s="67"/>
      <c r="AQ1130" s="67"/>
      <c r="AR1130" s="67"/>
      <c r="AS1130" s="67"/>
      <c r="AT1130" s="67"/>
    </row>
    <row r="1131" spans="35:46" x14ac:dyDescent="0.45">
      <c r="AI1131" s="67"/>
      <c r="AJ1131" s="67"/>
      <c r="AK1131" s="67"/>
      <c r="AL1131" s="67"/>
      <c r="AM1131" s="67"/>
      <c r="AN1131" s="67"/>
      <c r="AO1131" s="67"/>
      <c r="AP1131" s="67"/>
      <c r="AQ1131" s="67"/>
      <c r="AR1131" s="67"/>
      <c r="AS1131" s="67"/>
      <c r="AT1131" s="67"/>
    </row>
    <row r="1132" spans="35:46" x14ac:dyDescent="0.45">
      <c r="AI1132" s="67"/>
      <c r="AJ1132" s="67"/>
      <c r="AK1132" s="67"/>
      <c r="AL1132" s="67"/>
      <c r="AM1132" s="67"/>
      <c r="AN1132" s="67"/>
      <c r="AO1132" s="67"/>
      <c r="AP1132" s="67"/>
      <c r="AQ1132" s="67"/>
      <c r="AR1132" s="67"/>
      <c r="AS1132" s="67"/>
      <c r="AT1132" s="67"/>
    </row>
    <row r="1133" spans="35:46" x14ac:dyDescent="0.45">
      <c r="AI1133" s="67"/>
      <c r="AJ1133" s="67"/>
      <c r="AK1133" s="67"/>
      <c r="AL1133" s="67"/>
      <c r="AM1133" s="67"/>
      <c r="AN1133" s="67"/>
      <c r="AO1133" s="67"/>
      <c r="AP1133" s="67"/>
      <c r="AQ1133" s="67"/>
      <c r="AR1133" s="67"/>
      <c r="AS1133" s="67"/>
      <c r="AT1133" s="67"/>
    </row>
    <row r="1134" spans="35:46" x14ac:dyDescent="0.45">
      <c r="AI1134" s="67"/>
      <c r="AJ1134" s="67"/>
      <c r="AK1134" s="67"/>
      <c r="AL1134" s="67"/>
      <c r="AM1134" s="67"/>
      <c r="AN1134" s="67"/>
      <c r="AO1134" s="67"/>
      <c r="AP1134" s="67"/>
      <c r="AQ1134" s="67"/>
      <c r="AR1134" s="67"/>
      <c r="AS1134" s="67"/>
      <c r="AT1134" s="67"/>
    </row>
    <row r="1135" spans="35:46" x14ac:dyDescent="0.45">
      <c r="AI1135" s="67"/>
      <c r="AJ1135" s="67"/>
      <c r="AK1135" s="67"/>
      <c r="AL1135" s="67"/>
      <c r="AM1135" s="67"/>
      <c r="AN1135" s="67"/>
      <c r="AO1135" s="67"/>
      <c r="AP1135" s="67"/>
      <c r="AQ1135" s="67"/>
      <c r="AR1135" s="67"/>
      <c r="AS1135" s="67"/>
      <c r="AT1135" s="67"/>
    </row>
    <row r="1136" spans="35:46" x14ac:dyDescent="0.45">
      <c r="AI1136" s="67"/>
      <c r="AJ1136" s="67"/>
      <c r="AK1136" s="67"/>
      <c r="AL1136" s="67"/>
      <c r="AM1136" s="67"/>
      <c r="AN1136" s="67"/>
      <c r="AO1136" s="67"/>
      <c r="AP1136" s="67"/>
      <c r="AQ1136" s="67"/>
      <c r="AR1136" s="67"/>
      <c r="AS1136" s="67"/>
      <c r="AT1136" s="67"/>
    </row>
    <row r="1137" spans="35:46" x14ac:dyDescent="0.45">
      <c r="AI1137" s="67"/>
      <c r="AJ1137" s="67"/>
      <c r="AK1137" s="67"/>
      <c r="AL1137" s="67"/>
      <c r="AM1137" s="67"/>
      <c r="AN1137" s="67"/>
      <c r="AO1137" s="67"/>
      <c r="AP1137" s="67"/>
      <c r="AQ1137" s="67"/>
      <c r="AR1137" s="67"/>
      <c r="AS1137" s="67"/>
      <c r="AT1137" s="67"/>
    </row>
    <row r="1138" spans="35:46" x14ac:dyDescent="0.45">
      <c r="AI1138" s="67"/>
      <c r="AJ1138" s="67"/>
      <c r="AK1138" s="67"/>
      <c r="AL1138" s="67"/>
      <c r="AM1138" s="67"/>
      <c r="AN1138" s="67"/>
      <c r="AO1138" s="67"/>
      <c r="AP1138" s="67"/>
      <c r="AQ1138" s="67"/>
      <c r="AR1138" s="67"/>
      <c r="AS1138" s="67"/>
      <c r="AT1138" s="67"/>
    </row>
    <row r="1139" spans="35:46" x14ac:dyDescent="0.45">
      <c r="AI1139" s="67"/>
      <c r="AJ1139" s="67"/>
      <c r="AK1139" s="67"/>
      <c r="AL1139" s="67"/>
      <c r="AM1139" s="67"/>
      <c r="AN1139" s="67"/>
      <c r="AO1139" s="67"/>
      <c r="AP1139" s="67"/>
      <c r="AQ1139" s="67"/>
      <c r="AR1139" s="67"/>
      <c r="AS1139" s="67"/>
      <c r="AT1139" s="67"/>
    </row>
    <row r="1140" spans="35:46" x14ac:dyDescent="0.45">
      <c r="AI1140" s="67"/>
      <c r="AJ1140" s="67"/>
      <c r="AK1140" s="67"/>
      <c r="AL1140" s="67"/>
      <c r="AM1140" s="67"/>
      <c r="AN1140" s="67"/>
      <c r="AO1140" s="67"/>
      <c r="AP1140" s="67"/>
      <c r="AQ1140" s="67"/>
      <c r="AR1140" s="67"/>
      <c r="AS1140" s="67"/>
      <c r="AT1140" s="67"/>
    </row>
    <row r="1141" spans="35:46" x14ac:dyDescent="0.45">
      <c r="AI1141" s="67"/>
      <c r="AJ1141" s="67"/>
      <c r="AK1141" s="67"/>
      <c r="AL1141" s="67"/>
      <c r="AM1141" s="67"/>
      <c r="AN1141" s="67"/>
      <c r="AO1141" s="67"/>
      <c r="AP1141" s="67"/>
      <c r="AQ1141" s="67"/>
      <c r="AR1141" s="67"/>
      <c r="AS1141" s="67"/>
      <c r="AT1141" s="67"/>
    </row>
    <row r="1142" spans="35:46" x14ac:dyDescent="0.45">
      <c r="AI1142" s="67"/>
      <c r="AJ1142" s="67"/>
      <c r="AK1142" s="67"/>
      <c r="AL1142" s="67"/>
      <c r="AM1142" s="67"/>
      <c r="AN1142" s="67"/>
      <c r="AO1142" s="67"/>
      <c r="AP1142" s="67"/>
      <c r="AQ1142" s="67"/>
      <c r="AR1142" s="67"/>
      <c r="AS1142" s="67"/>
      <c r="AT1142" s="67"/>
    </row>
    <row r="1143" spans="35:46" x14ac:dyDescent="0.45">
      <c r="AI1143" s="67"/>
      <c r="AJ1143" s="67"/>
      <c r="AK1143" s="67"/>
      <c r="AL1143" s="67"/>
      <c r="AM1143" s="67"/>
      <c r="AN1143" s="67"/>
      <c r="AO1143" s="67"/>
      <c r="AP1143" s="67"/>
      <c r="AQ1143" s="67"/>
      <c r="AR1143" s="67"/>
      <c r="AS1143" s="67"/>
      <c r="AT1143" s="67"/>
    </row>
    <row r="1144" spans="35:46" x14ac:dyDescent="0.45">
      <c r="AI1144" s="67"/>
      <c r="AJ1144" s="67"/>
      <c r="AK1144" s="67"/>
      <c r="AL1144" s="67"/>
      <c r="AM1144" s="67"/>
      <c r="AN1144" s="67"/>
      <c r="AO1144" s="67"/>
      <c r="AP1144" s="67"/>
      <c r="AQ1144" s="67"/>
      <c r="AR1144" s="67"/>
      <c r="AS1144" s="67"/>
      <c r="AT1144" s="67"/>
    </row>
    <row r="1145" spans="35:46" x14ac:dyDescent="0.45">
      <c r="AI1145" s="67"/>
      <c r="AJ1145" s="67"/>
      <c r="AK1145" s="67"/>
      <c r="AL1145" s="67"/>
      <c r="AM1145" s="67"/>
      <c r="AN1145" s="67"/>
      <c r="AO1145" s="67"/>
      <c r="AP1145" s="67"/>
      <c r="AQ1145" s="67"/>
      <c r="AR1145" s="67"/>
      <c r="AS1145" s="67"/>
      <c r="AT1145" s="67"/>
    </row>
    <row r="1146" spans="35:46" x14ac:dyDescent="0.45">
      <c r="AI1146" s="67"/>
      <c r="AJ1146" s="67"/>
      <c r="AK1146" s="67"/>
      <c r="AL1146" s="67"/>
      <c r="AM1146" s="67"/>
      <c r="AN1146" s="67"/>
      <c r="AO1146" s="67"/>
      <c r="AP1146" s="67"/>
      <c r="AQ1146" s="67"/>
      <c r="AR1146" s="67"/>
      <c r="AS1146" s="67"/>
      <c r="AT1146" s="67"/>
    </row>
    <row r="1147" spans="35:46" x14ac:dyDescent="0.45">
      <c r="AI1147" s="67"/>
      <c r="AJ1147" s="67"/>
      <c r="AK1147" s="67"/>
      <c r="AL1147" s="67"/>
      <c r="AM1147" s="67"/>
      <c r="AN1147" s="67"/>
      <c r="AO1147" s="67"/>
      <c r="AP1147" s="67"/>
      <c r="AQ1147" s="67"/>
      <c r="AR1147" s="67"/>
      <c r="AS1147" s="67"/>
      <c r="AT1147" s="67"/>
    </row>
    <row r="1148" spans="35:46" x14ac:dyDescent="0.45">
      <c r="AI1148" s="67"/>
      <c r="AJ1148" s="67"/>
      <c r="AK1148" s="67"/>
      <c r="AL1148" s="67"/>
      <c r="AM1148" s="67"/>
      <c r="AN1148" s="67"/>
      <c r="AO1148" s="67"/>
      <c r="AP1148" s="67"/>
      <c r="AQ1148" s="67"/>
      <c r="AR1148" s="67"/>
      <c r="AS1148" s="67"/>
      <c r="AT1148" s="67"/>
    </row>
    <row r="1149" spans="35:46" x14ac:dyDescent="0.45">
      <c r="AI1149" s="67"/>
      <c r="AJ1149" s="67"/>
      <c r="AK1149" s="67"/>
      <c r="AL1149" s="67"/>
      <c r="AM1149" s="67"/>
      <c r="AN1149" s="67"/>
      <c r="AO1149" s="67"/>
      <c r="AP1149" s="67"/>
      <c r="AQ1149" s="67"/>
      <c r="AR1149" s="67"/>
      <c r="AS1149" s="67"/>
      <c r="AT1149" s="67"/>
    </row>
    <row r="1150" spans="35:46" x14ac:dyDescent="0.45">
      <c r="AI1150" s="67"/>
      <c r="AJ1150" s="67"/>
      <c r="AK1150" s="67"/>
      <c r="AL1150" s="67"/>
      <c r="AM1150" s="67"/>
      <c r="AN1150" s="67"/>
      <c r="AO1150" s="67"/>
      <c r="AP1150" s="67"/>
      <c r="AQ1150" s="67"/>
      <c r="AR1150" s="67"/>
      <c r="AS1150" s="67"/>
      <c r="AT1150" s="67"/>
    </row>
    <row r="1151" spans="35:46" x14ac:dyDescent="0.45">
      <c r="AI1151" s="67"/>
      <c r="AJ1151" s="67"/>
      <c r="AK1151" s="67"/>
      <c r="AL1151" s="67"/>
      <c r="AM1151" s="67"/>
      <c r="AN1151" s="67"/>
      <c r="AO1151" s="67"/>
      <c r="AP1151" s="67"/>
      <c r="AQ1151" s="67"/>
      <c r="AR1151" s="67"/>
      <c r="AS1151" s="67"/>
      <c r="AT1151" s="67"/>
    </row>
    <row r="1152" spans="35:46" x14ac:dyDescent="0.45">
      <c r="AI1152" s="67"/>
      <c r="AJ1152" s="67"/>
      <c r="AK1152" s="67"/>
      <c r="AL1152" s="67"/>
      <c r="AM1152" s="67"/>
      <c r="AN1152" s="67"/>
      <c r="AO1152" s="67"/>
      <c r="AP1152" s="67"/>
      <c r="AQ1152" s="67"/>
      <c r="AR1152" s="67"/>
      <c r="AS1152" s="67"/>
      <c r="AT1152" s="67"/>
    </row>
    <row r="1153" spans="35:46" x14ac:dyDescent="0.45">
      <c r="AI1153" s="67"/>
      <c r="AJ1153" s="67"/>
      <c r="AK1153" s="67"/>
      <c r="AL1153" s="67"/>
      <c r="AM1153" s="67"/>
      <c r="AN1153" s="67"/>
      <c r="AO1153" s="67"/>
      <c r="AP1153" s="67"/>
      <c r="AQ1153" s="67"/>
      <c r="AR1153" s="67"/>
      <c r="AS1153" s="67"/>
      <c r="AT1153" s="67"/>
    </row>
    <row r="1154" spans="35:46" x14ac:dyDescent="0.45">
      <c r="AI1154" s="67"/>
      <c r="AJ1154" s="67"/>
      <c r="AK1154" s="67"/>
      <c r="AL1154" s="67"/>
      <c r="AM1154" s="67"/>
      <c r="AN1154" s="67"/>
      <c r="AO1154" s="67"/>
      <c r="AP1154" s="67"/>
      <c r="AQ1154" s="67"/>
      <c r="AR1154" s="67"/>
      <c r="AS1154" s="67"/>
      <c r="AT1154" s="67"/>
    </row>
    <row r="1155" spans="35:46" x14ac:dyDescent="0.45">
      <c r="AI1155" s="67"/>
      <c r="AJ1155" s="67"/>
      <c r="AK1155" s="67"/>
      <c r="AL1155" s="67"/>
      <c r="AM1155" s="67"/>
      <c r="AN1155" s="67"/>
      <c r="AO1155" s="67"/>
      <c r="AP1155" s="67"/>
      <c r="AQ1155" s="67"/>
      <c r="AR1155" s="67"/>
      <c r="AS1155" s="67"/>
      <c r="AT1155" s="67"/>
    </row>
    <row r="1156" spans="35:46" x14ac:dyDescent="0.45">
      <c r="AI1156" s="67"/>
      <c r="AJ1156" s="67"/>
      <c r="AK1156" s="67"/>
      <c r="AL1156" s="67"/>
      <c r="AM1156" s="67"/>
      <c r="AN1156" s="67"/>
      <c r="AO1156" s="67"/>
      <c r="AP1156" s="67"/>
      <c r="AQ1156" s="67"/>
      <c r="AR1156" s="67"/>
      <c r="AS1156" s="67"/>
      <c r="AT1156" s="67"/>
    </row>
    <row r="1157" spans="35:46" x14ac:dyDescent="0.45">
      <c r="AI1157" s="67"/>
      <c r="AJ1157" s="67"/>
      <c r="AK1157" s="67"/>
      <c r="AL1157" s="67"/>
      <c r="AM1157" s="67"/>
      <c r="AN1157" s="67"/>
      <c r="AO1157" s="67"/>
      <c r="AP1157" s="67"/>
      <c r="AQ1157" s="67"/>
      <c r="AR1157" s="67"/>
      <c r="AS1157" s="67"/>
      <c r="AT1157" s="67"/>
    </row>
    <row r="1158" spans="35:46" x14ac:dyDescent="0.45">
      <c r="AI1158" s="67"/>
      <c r="AJ1158" s="67"/>
      <c r="AK1158" s="67"/>
      <c r="AL1158" s="67"/>
      <c r="AM1158" s="67"/>
      <c r="AN1158" s="67"/>
      <c r="AO1158" s="67"/>
      <c r="AP1158" s="67"/>
      <c r="AQ1158" s="67"/>
      <c r="AR1158" s="67"/>
      <c r="AS1158" s="67"/>
      <c r="AT1158" s="67"/>
    </row>
    <row r="1159" spans="35:46" x14ac:dyDescent="0.45">
      <c r="AI1159" s="67"/>
      <c r="AJ1159" s="67"/>
      <c r="AK1159" s="67"/>
      <c r="AL1159" s="67"/>
      <c r="AM1159" s="67"/>
      <c r="AN1159" s="67"/>
      <c r="AO1159" s="67"/>
      <c r="AP1159" s="67"/>
      <c r="AQ1159" s="67"/>
      <c r="AR1159" s="67"/>
      <c r="AS1159" s="67"/>
      <c r="AT1159" s="67"/>
    </row>
    <row r="1160" spans="35:46" x14ac:dyDescent="0.45">
      <c r="AI1160" s="67"/>
      <c r="AJ1160" s="67"/>
      <c r="AK1160" s="67"/>
      <c r="AL1160" s="67"/>
      <c r="AM1160" s="67"/>
      <c r="AN1160" s="67"/>
      <c r="AO1160" s="67"/>
      <c r="AP1160" s="67"/>
      <c r="AQ1160" s="67"/>
      <c r="AR1160" s="67"/>
      <c r="AS1160" s="67"/>
      <c r="AT1160" s="67"/>
    </row>
    <row r="1161" spans="35:46" x14ac:dyDescent="0.45">
      <c r="AI1161" s="67"/>
      <c r="AJ1161" s="67"/>
      <c r="AK1161" s="67"/>
      <c r="AL1161" s="67"/>
      <c r="AM1161" s="67"/>
      <c r="AN1161" s="67"/>
      <c r="AO1161" s="67"/>
      <c r="AP1161" s="67"/>
      <c r="AQ1161" s="67"/>
      <c r="AR1161" s="67"/>
      <c r="AS1161" s="67"/>
      <c r="AT1161" s="67"/>
    </row>
    <row r="1162" spans="35:46" x14ac:dyDescent="0.45">
      <c r="AI1162" s="67"/>
      <c r="AJ1162" s="67"/>
      <c r="AK1162" s="67"/>
      <c r="AL1162" s="67"/>
      <c r="AM1162" s="67"/>
      <c r="AN1162" s="67"/>
      <c r="AO1162" s="67"/>
      <c r="AP1162" s="67"/>
      <c r="AQ1162" s="67"/>
      <c r="AR1162" s="67"/>
      <c r="AS1162" s="67"/>
      <c r="AT1162" s="67"/>
    </row>
    <row r="1163" spans="35:46" x14ac:dyDescent="0.45">
      <c r="AI1163" s="67"/>
      <c r="AJ1163" s="67"/>
      <c r="AK1163" s="67"/>
      <c r="AL1163" s="67"/>
      <c r="AM1163" s="67"/>
      <c r="AN1163" s="67"/>
      <c r="AO1163" s="67"/>
      <c r="AP1163" s="67"/>
      <c r="AQ1163" s="67"/>
      <c r="AR1163" s="67"/>
      <c r="AS1163" s="67"/>
      <c r="AT1163" s="67"/>
    </row>
    <row r="1164" spans="35:46" x14ac:dyDescent="0.45">
      <c r="AI1164" s="67"/>
      <c r="AJ1164" s="67"/>
      <c r="AK1164" s="67"/>
      <c r="AL1164" s="67"/>
      <c r="AM1164" s="67"/>
      <c r="AN1164" s="67"/>
      <c r="AO1164" s="67"/>
      <c r="AP1164" s="67"/>
      <c r="AQ1164" s="67"/>
      <c r="AR1164" s="67"/>
      <c r="AS1164" s="67"/>
      <c r="AT1164" s="67"/>
    </row>
    <row r="1165" spans="35:46" x14ac:dyDescent="0.45">
      <c r="AI1165" s="67"/>
      <c r="AJ1165" s="67"/>
      <c r="AK1165" s="67"/>
      <c r="AL1165" s="67"/>
      <c r="AM1165" s="67"/>
      <c r="AN1165" s="67"/>
      <c r="AO1165" s="67"/>
      <c r="AP1165" s="67"/>
      <c r="AQ1165" s="67"/>
      <c r="AR1165" s="67"/>
      <c r="AS1165" s="67"/>
      <c r="AT1165" s="67"/>
    </row>
    <row r="1166" spans="35:46" x14ac:dyDescent="0.45">
      <c r="AI1166" s="67"/>
      <c r="AJ1166" s="67"/>
      <c r="AK1166" s="67"/>
      <c r="AL1166" s="67"/>
      <c r="AM1166" s="67"/>
      <c r="AN1166" s="67"/>
      <c r="AO1166" s="67"/>
      <c r="AP1166" s="67"/>
      <c r="AQ1166" s="67"/>
      <c r="AR1166" s="67"/>
      <c r="AS1166" s="67"/>
      <c r="AT1166" s="67"/>
    </row>
    <row r="1167" spans="35:46" x14ac:dyDescent="0.45">
      <c r="AI1167" s="67"/>
      <c r="AJ1167" s="67"/>
      <c r="AK1167" s="67"/>
      <c r="AL1167" s="67"/>
      <c r="AM1167" s="67"/>
      <c r="AN1167" s="67"/>
      <c r="AO1167" s="67"/>
      <c r="AP1167" s="67"/>
      <c r="AQ1167" s="67"/>
      <c r="AR1167" s="67"/>
      <c r="AS1167" s="67"/>
      <c r="AT1167" s="67"/>
    </row>
    <row r="1168" spans="35:46" x14ac:dyDescent="0.45">
      <c r="AI1168" s="67"/>
      <c r="AJ1168" s="67"/>
      <c r="AK1168" s="67"/>
      <c r="AL1168" s="67"/>
      <c r="AM1168" s="67"/>
      <c r="AN1168" s="67"/>
      <c r="AO1168" s="67"/>
      <c r="AP1168" s="67"/>
      <c r="AQ1168" s="67"/>
      <c r="AR1168" s="67"/>
      <c r="AS1168" s="67"/>
      <c r="AT1168" s="67"/>
    </row>
    <row r="1169" spans="35:46" x14ac:dyDescent="0.45">
      <c r="AI1169" s="67"/>
      <c r="AJ1169" s="67"/>
      <c r="AK1169" s="67"/>
      <c r="AL1169" s="67"/>
      <c r="AM1169" s="67"/>
      <c r="AN1169" s="67"/>
      <c r="AO1169" s="67"/>
      <c r="AP1169" s="67"/>
      <c r="AQ1169" s="67"/>
      <c r="AR1169" s="67"/>
      <c r="AS1169" s="67"/>
      <c r="AT1169" s="67"/>
    </row>
    <row r="1170" spans="35:46" x14ac:dyDescent="0.45">
      <c r="AI1170" s="67"/>
      <c r="AJ1170" s="67"/>
      <c r="AK1170" s="67"/>
      <c r="AL1170" s="67"/>
      <c r="AM1170" s="67"/>
      <c r="AN1170" s="67"/>
      <c r="AO1170" s="67"/>
      <c r="AP1170" s="67"/>
      <c r="AQ1170" s="67"/>
      <c r="AR1170" s="67"/>
      <c r="AS1170" s="67"/>
      <c r="AT1170" s="67"/>
    </row>
    <row r="1171" spans="35:46" x14ac:dyDescent="0.45">
      <c r="AI1171" s="67"/>
      <c r="AJ1171" s="67"/>
      <c r="AK1171" s="67"/>
      <c r="AL1171" s="67"/>
      <c r="AM1171" s="67"/>
      <c r="AN1171" s="67"/>
      <c r="AO1171" s="67"/>
      <c r="AP1171" s="67"/>
      <c r="AQ1171" s="67"/>
      <c r="AR1171" s="67"/>
      <c r="AS1171" s="67"/>
      <c r="AT1171" s="67"/>
    </row>
    <row r="1172" spans="35:46" x14ac:dyDescent="0.45">
      <c r="AI1172" s="67"/>
      <c r="AJ1172" s="67"/>
      <c r="AK1172" s="67"/>
      <c r="AL1172" s="67"/>
      <c r="AM1172" s="67"/>
      <c r="AN1172" s="67"/>
      <c r="AO1172" s="67"/>
      <c r="AP1172" s="67"/>
      <c r="AQ1172" s="67"/>
      <c r="AR1172" s="67"/>
      <c r="AS1172" s="67"/>
      <c r="AT1172" s="67"/>
    </row>
    <row r="1173" spans="35:46" x14ac:dyDescent="0.45">
      <c r="AI1173" s="67"/>
      <c r="AJ1173" s="67"/>
      <c r="AK1173" s="67"/>
      <c r="AL1173" s="67"/>
      <c r="AM1173" s="67"/>
      <c r="AN1173" s="67"/>
      <c r="AO1173" s="67"/>
      <c r="AP1173" s="67"/>
      <c r="AQ1173" s="67"/>
      <c r="AR1173" s="67"/>
      <c r="AS1173" s="67"/>
      <c r="AT1173" s="67"/>
    </row>
    <row r="1174" spans="35:46" x14ac:dyDescent="0.45">
      <c r="AI1174" s="67"/>
      <c r="AJ1174" s="67"/>
      <c r="AK1174" s="67"/>
      <c r="AL1174" s="67"/>
      <c r="AM1174" s="67"/>
      <c r="AN1174" s="67"/>
      <c r="AO1174" s="67"/>
      <c r="AP1174" s="67"/>
      <c r="AQ1174" s="67"/>
      <c r="AR1174" s="67"/>
      <c r="AS1174" s="67"/>
      <c r="AT1174" s="67"/>
    </row>
    <row r="1175" spans="35:46" x14ac:dyDescent="0.45">
      <c r="AI1175" s="67"/>
      <c r="AJ1175" s="67"/>
      <c r="AK1175" s="67"/>
      <c r="AL1175" s="67"/>
      <c r="AM1175" s="67"/>
      <c r="AN1175" s="67"/>
      <c r="AO1175" s="67"/>
      <c r="AP1175" s="67"/>
      <c r="AQ1175" s="67"/>
      <c r="AR1175" s="67"/>
      <c r="AS1175" s="67"/>
      <c r="AT1175" s="67"/>
    </row>
    <row r="1176" spans="35:46" x14ac:dyDescent="0.45">
      <c r="AI1176" s="67"/>
      <c r="AJ1176" s="67"/>
      <c r="AK1176" s="67"/>
      <c r="AL1176" s="67"/>
      <c r="AM1176" s="67"/>
      <c r="AN1176" s="67"/>
      <c r="AO1176" s="67"/>
      <c r="AP1176" s="67"/>
      <c r="AQ1176" s="67"/>
      <c r="AR1176" s="67"/>
      <c r="AS1176" s="67"/>
      <c r="AT1176" s="67"/>
    </row>
    <row r="1177" spans="35:46" x14ac:dyDescent="0.45">
      <c r="AI1177" s="67"/>
      <c r="AJ1177" s="67"/>
      <c r="AK1177" s="67"/>
      <c r="AL1177" s="67"/>
      <c r="AM1177" s="67"/>
      <c r="AN1177" s="67"/>
      <c r="AO1177" s="67"/>
      <c r="AP1177" s="67"/>
      <c r="AQ1177" s="67"/>
      <c r="AR1177" s="67"/>
      <c r="AS1177" s="67"/>
      <c r="AT1177" s="67"/>
    </row>
    <row r="1178" spans="35:46" x14ac:dyDescent="0.45">
      <c r="AI1178" s="67"/>
      <c r="AJ1178" s="67"/>
      <c r="AK1178" s="67"/>
      <c r="AL1178" s="67"/>
      <c r="AM1178" s="67"/>
      <c r="AN1178" s="67"/>
      <c r="AO1178" s="67"/>
      <c r="AP1178" s="67"/>
      <c r="AQ1178" s="67"/>
      <c r="AR1178" s="67"/>
      <c r="AS1178" s="67"/>
      <c r="AT1178" s="67"/>
    </row>
    <row r="1179" spans="35:46" x14ac:dyDescent="0.45">
      <c r="AI1179" s="67"/>
      <c r="AJ1179" s="67"/>
      <c r="AK1179" s="67"/>
      <c r="AL1179" s="67"/>
      <c r="AM1179" s="67"/>
      <c r="AN1179" s="67"/>
      <c r="AO1179" s="67"/>
      <c r="AP1179" s="67"/>
      <c r="AQ1179" s="67"/>
      <c r="AR1179" s="67"/>
      <c r="AS1179" s="67"/>
      <c r="AT1179" s="67"/>
    </row>
    <row r="1180" spans="35:46" x14ac:dyDescent="0.45">
      <c r="AI1180" s="67"/>
      <c r="AJ1180" s="67"/>
      <c r="AK1180" s="67"/>
      <c r="AL1180" s="67"/>
      <c r="AM1180" s="67"/>
      <c r="AN1180" s="67"/>
      <c r="AO1180" s="67"/>
      <c r="AP1180" s="67"/>
      <c r="AQ1180" s="67"/>
      <c r="AR1180" s="67"/>
      <c r="AS1180" s="67"/>
      <c r="AT1180" s="67"/>
    </row>
    <row r="1181" spans="35:46" x14ac:dyDescent="0.45">
      <c r="AI1181" s="67"/>
      <c r="AJ1181" s="67"/>
      <c r="AK1181" s="67"/>
      <c r="AL1181" s="67"/>
      <c r="AM1181" s="67"/>
      <c r="AN1181" s="67"/>
      <c r="AO1181" s="67"/>
      <c r="AP1181" s="67"/>
      <c r="AQ1181" s="67"/>
      <c r="AR1181" s="67"/>
      <c r="AS1181" s="67"/>
      <c r="AT1181" s="67"/>
    </row>
    <row r="1182" spans="35:46" x14ac:dyDescent="0.45">
      <c r="AI1182" s="67"/>
      <c r="AJ1182" s="67"/>
      <c r="AK1182" s="67"/>
      <c r="AL1182" s="67"/>
      <c r="AM1182" s="67"/>
      <c r="AN1182" s="67"/>
      <c r="AO1182" s="67"/>
      <c r="AP1182" s="67"/>
      <c r="AQ1182" s="67"/>
      <c r="AR1182" s="67"/>
      <c r="AS1182" s="67"/>
      <c r="AT1182" s="67"/>
    </row>
    <row r="1183" spans="35:46" x14ac:dyDescent="0.45">
      <c r="AI1183" s="67"/>
      <c r="AJ1183" s="67"/>
      <c r="AK1183" s="67"/>
      <c r="AL1183" s="67"/>
      <c r="AM1183" s="67"/>
      <c r="AN1183" s="67"/>
      <c r="AO1183" s="67"/>
      <c r="AP1183" s="67"/>
      <c r="AQ1183" s="67"/>
      <c r="AR1183" s="67"/>
      <c r="AS1183" s="67"/>
      <c r="AT1183" s="67"/>
    </row>
    <row r="1184" spans="35:46" x14ac:dyDescent="0.45">
      <c r="AI1184" s="67"/>
      <c r="AJ1184" s="67"/>
      <c r="AK1184" s="67"/>
      <c r="AL1184" s="67"/>
      <c r="AM1184" s="67"/>
      <c r="AN1184" s="67"/>
      <c r="AO1184" s="67"/>
      <c r="AP1184" s="67"/>
      <c r="AQ1184" s="67"/>
      <c r="AR1184" s="67"/>
      <c r="AS1184" s="67"/>
      <c r="AT1184" s="67"/>
    </row>
    <row r="1185" spans="35:46" x14ac:dyDescent="0.45">
      <c r="AI1185" s="67"/>
      <c r="AJ1185" s="67"/>
      <c r="AK1185" s="67"/>
      <c r="AL1185" s="67"/>
      <c r="AM1185" s="67"/>
      <c r="AN1185" s="67"/>
      <c r="AO1185" s="67"/>
      <c r="AP1185" s="67"/>
      <c r="AQ1185" s="67"/>
      <c r="AR1185" s="67"/>
      <c r="AS1185" s="67"/>
      <c r="AT1185" s="67"/>
    </row>
    <row r="1186" spans="35:46" x14ac:dyDescent="0.45">
      <c r="AI1186" s="67"/>
      <c r="AJ1186" s="67"/>
      <c r="AK1186" s="67"/>
      <c r="AL1186" s="67"/>
      <c r="AM1186" s="67"/>
      <c r="AN1186" s="67"/>
      <c r="AO1186" s="67"/>
      <c r="AP1186" s="67"/>
      <c r="AQ1186" s="67"/>
      <c r="AR1186" s="67"/>
      <c r="AS1186" s="67"/>
      <c r="AT1186" s="67"/>
    </row>
    <row r="1187" spans="35:46" x14ac:dyDescent="0.45">
      <c r="AI1187" s="67"/>
      <c r="AJ1187" s="67"/>
      <c r="AK1187" s="67"/>
      <c r="AL1187" s="67"/>
      <c r="AM1187" s="67"/>
      <c r="AN1187" s="67"/>
      <c r="AO1187" s="67"/>
      <c r="AP1187" s="67"/>
      <c r="AQ1187" s="67"/>
      <c r="AR1187" s="67"/>
      <c r="AS1187" s="67"/>
      <c r="AT1187" s="67"/>
    </row>
    <row r="1188" spans="35:46" x14ac:dyDescent="0.45">
      <c r="AI1188" s="67"/>
      <c r="AJ1188" s="67"/>
      <c r="AK1188" s="67"/>
      <c r="AL1188" s="67"/>
      <c r="AM1188" s="67"/>
      <c r="AN1188" s="67"/>
      <c r="AO1188" s="67"/>
      <c r="AP1188" s="67"/>
      <c r="AQ1188" s="67"/>
      <c r="AR1188" s="67"/>
      <c r="AS1188" s="67"/>
      <c r="AT1188" s="67"/>
    </row>
    <row r="1189" spans="35:46" x14ac:dyDescent="0.45">
      <c r="AI1189" s="67"/>
      <c r="AJ1189" s="67"/>
      <c r="AK1189" s="67"/>
      <c r="AL1189" s="67"/>
      <c r="AM1189" s="67"/>
      <c r="AN1189" s="67"/>
      <c r="AO1189" s="67"/>
      <c r="AP1189" s="67"/>
      <c r="AQ1189" s="67"/>
      <c r="AR1189" s="67"/>
      <c r="AS1189" s="67"/>
      <c r="AT1189" s="67"/>
    </row>
    <row r="1190" spans="35:46" x14ac:dyDescent="0.45">
      <c r="AI1190" s="67"/>
      <c r="AJ1190" s="67"/>
      <c r="AK1190" s="67"/>
      <c r="AL1190" s="67"/>
      <c r="AM1190" s="67"/>
      <c r="AN1190" s="67"/>
      <c r="AO1190" s="67"/>
      <c r="AP1190" s="67"/>
      <c r="AQ1190" s="67"/>
      <c r="AR1190" s="67"/>
      <c r="AS1190" s="67"/>
      <c r="AT1190" s="67"/>
    </row>
    <row r="1191" spans="35:46" x14ac:dyDescent="0.45">
      <c r="AI1191" s="67"/>
      <c r="AJ1191" s="67"/>
      <c r="AK1191" s="67"/>
      <c r="AL1191" s="67"/>
      <c r="AM1191" s="67"/>
      <c r="AN1191" s="67"/>
      <c r="AO1191" s="67"/>
      <c r="AP1191" s="67"/>
      <c r="AQ1191" s="67"/>
      <c r="AR1191" s="67"/>
      <c r="AS1191" s="67"/>
      <c r="AT1191" s="67"/>
    </row>
    <row r="1192" spans="35:46" x14ac:dyDescent="0.45">
      <c r="AI1192" s="67"/>
      <c r="AJ1192" s="67"/>
      <c r="AK1192" s="67"/>
      <c r="AL1192" s="67"/>
      <c r="AM1192" s="67"/>
      <c r="AN1192" s="67"/>
      <c r="AO1192" s="67"/>
      <c r="AP1192" s="67"/>
      <c r="AQ1192" s="67"/>
      <c r="AR1192" s="67"/>
      <c r="AS1192" s="67"/>
      <c r="AT1192" s="67"/>
    </row>
    <row r="1193" spans="35:46" x14ac:dyDescent="0.45">
      <c r="AI1193" s="67"/>
      <c r="AJ1193" s="67"/>
      <c r="AK1193" s="67"/>
      <c r="AL1193" s="67"/>
      <c r="AM1193" s="67"/>
      <c r="AN1193" s="67"/>
      <c r="AO1193" s="67"/>
      <c r="AP1193" s="67"/>
      <c r="AQ1193" s="67"/>
      <c r="AR1193" s="67"/>
      <c r="AS1193" s="67"/>
      <c r="AT1193" s="67"/>
    </row>
    <row r="1194" spans="35:46" x14ac:dyDescent="0.45">
      <c r="AI1194" s="67"/>
      <c r="AJ1194" s="67"/>
      <c r="AK1194" s="67"/>
      <c r="AL1194" s="67"/>
      <c r="AM1194" s="67"/>
      <c r="AN1194" s="67"/>
      <c r="AO1194" s="67"/>
      <c r="AP1194" s="67"/>
      <c r="AQ1194" s="67"/>
      <c r="AR1194" s="67"/>
      <c r="AS1194" s="67"/>
      <c r="AT1194" s="67"/>
    </row>
    <row r="1195" spans="35:46" x14ac:dyDescent="0.45">
      <c r="AI1195" s="67"/>
      <c r="AJ1195" s="67"/>
      <c r="AK1195" s="67"/>
      <c r="AL1195" s="67"/>
      <c r="AM1195" s="67"/>
      <c r="AN1195" s="67"/>
      <c r="AO1195" s="67"/>
      <c r="AP1195" s="67"/>
      <c r="AQ1195" s="67"/>
      <c r="AR1195" s="67"/>
      <c r="AS1195" s="67"/>
      <c r="AT1195" s="67"/>
    </row>
    <row r="1196" spans="35:46" x14ac:dyDescent="0.45">
      <c r="AI1196" s="67"/>
      <c r="AJ1196" s="67"/>
      <c r="AK1196" s="67"/>
      <c r="AL1196" s="67"/>
      <c r="AM1196" s="67"/>
      <c r="AN1196" s="67"/>
      <c r="AO1196" s="67"/>
      <c r="AP1196" s="67"/>
      <c r="AQ1196" s="67"/>
      <c r="AR1196" s="67"/>
      <c r="AS1196" s="67"/>
      <c r="AT1196" s="67"/>
    </row>
    <row r="1197" spans="35:46" x14ac:dyDescent="0.45">
      <c r="AI1197" s="67"/>
      <c r="AJ1197" s="67"/>
      <c r="AK1197" s="67"/>
      <c r="AL1197" s="67"/>
      <c r="AM1197" s="67"/>
      <c r="AN1197" s="67"/>
      <c r="AO1197" s="67"/>
      <c r="AP1197" s="67"/>
      <c r="AQ1197" s="67"/>
      <c r="AR1197" s="67"/>
      <c r="AS1197" s="67"/>
      <c r="AT1197" s="67"/>
    </row>
    <row r="1198" spans="35:46" x14ac:dyDescent="0.45">
      <c r="AI1198" s="67"/>
      <c r="AJ1198" s="67"/>
      <c r="AK1198" s="67"/>
      <c r="AL1198" s="67"/>
      <c r="AM1198" s="67"/>
      <c r="AN1198" s="67"/>
      <c r="AO1198" s="67"/>
      <c r="AP1198" s="67"/>
      <c r="AQ1198" s="67"/>
      <c r="AR1198" s="67"/>
      <c r="AS1198" s="67"/>
      <c r="AT1198" s="67"/>
    </row>
    <row r="1199" spans="35:46" x14ac:dyDescent="0.45">
      <c r="AI1199" s="67"/>
      <c r="AJ1199" s="67"/>
      <c r="AK1199" s="67"/>
      <c r="AL1199" s="67"/>
      <c r="AM1199" s="67"/>
      <c r="AN1199" s="67"/>
      <c r="AO1199" s="67"/>
      <c r="AP1199" s="67"/>
      <c r="AQ1199" s="67"/>
      <c r="AR1199" s="67"/>
      <c r="AS1199" s="67"/>
      <c r="AT1199" s="67"/>
    </row>
    <row r="1200" spans="35:46" x14ac:dyDescent="0.45">
      <c r="AI1200" s="67"/>
      <c r="AJ1200" s="67"/>
      <c r="AK1200" s="67"/>
      <c r="AL1200" s="67"/>
      <c r="AM1200" s="67"/>
      <c r="AN1200" s="67"/>
      <c r="AO1200" s="67"/>
      <c r="AP1200" s="67"/>
      <c r="AQ1200" s="67"/>
      <c r="AR1200" s="67"/>
      <c r="AS1200" s="67"/>
      <c r="AT1200" s="67"/>
    </row>
    <row r="1201" spans="35:46" x14ac:dyDescent="0.45">
      <c r="AI1201" s="67"/>
      <c r="AJ1201" s="67"/>
      <c r="AK1201" s="67"/>
      <c r="AL1201" s="67"/>
      <c r="AM1201" s="67"/>
      <c r="AN1201" s="67"/>
      <c r="AO1201" s="67"/>
      <c r="AP1201" s="67"/>
      <c r="AQ1201" s="67"/>
      <c r="AR1201" s="67"/>
      <c r="AS1201" s="67"/>
      <c r="AT1201" s="67"/>
    </row>
    <row r="1202" spans="35:46" x14ac:dyDescent="0.45">
      <c r="AI1202" s="67"/>
      <c r="AJ1202" s="67"/>
      <c r="AK1202" s="67"/>
      <c r="AL1202" s="67"/>
      <c r="AM1202" s="67"/>
      <c r="AN1202" s="67"/>
      <c r="AO1202" s="67"/>
      <c r="AP1202" s="67"/>
      <c r="AQ1202" s="67"/>
      <c r="AR1202" s="67"/>
      <c r="AS1202" s="67"/>
      <c r="AT1202" s="67"/>
    </row>
    <row r="1203" spans="35:46" x14ac:dyDescent="0.45">
      <c r="AI1203" s="67"/>
      <c r="AJ1203" s="67"/>
      <c r="AK1203" s="67"/>
      <c r="AL1203" s="67"/>
      <c r="AM1203" s="67"/>
      <c r="AN1203" s="67"/>
      <c r="AO1203" s="67"/>
      <c r="AP1203" s="67"/>
      <c r="AQ1203" s="67"/>
      <c r="AR1203" s="67"/>
      <c r="AS1203" s="67"/>
      <c r="AT1203" s="67"/>
    </row>
    <row r="1204" spans="35:46" x14ac:dyDescent="0.45">
      <c r="AI1204" s="67"/>
      <c r="AJ1204" s="67"/>
      <c r="AK1204" s="67"/>
      <c r="AL1204" s="67"/>
      <c r="AM1204" s="67"/>
      <c r="AN1204" s="67"/>
      <c r="AO1204" s="67"/>
      <c r="AP1204" s="67"/>
      <c r="AQ1204" s="67"/>
      <c r="AR1204" s="67"/>
      <c r="AS1204" s="67"/>
      <c r="AT1204" s="67"/>
    </row>
    <row r="1205" spans="35:46" x14ac:dyDescent="0.45">
      <c r="AI1205" s="67"/>
      <c r="AJ1205" s="67"/>
      <c r="AK1205" s="67"/>
      <c r="AL1205" s="67"/>
      <c r="AM1205" s="67"/>
      <c r="AN1205" s="67"/>
      <c r="AO1205" s="67"/>
      <c r="AP1205" s="67"/>
      <c r="AQ1205" s="67"/>
      <c r="AR1205" s="67"/>
      <c r="AS1205" s="67"/>
      <c r="AT1205" s="67"/>
    </row>
    <row r="1206" spans="35:46" x14ac:dyDescent="0.45">
      <c r="AI1206" s="67"/>
      <c r="AJ1206" s="67"/>
      <c r="AK1206" s="67"/>
      <c r="AL1206" s="67"/>
      <c r="AM1206" s="67"/>
      <c r="AN1206" s="67"/>
      <c r="AO1206" s="67"/>
      <c r="AP1206" s="67"/>
      <c r="AQ1206" s="67"/>
      <c r="AR1206" s="67"/>
      <c r="AS1206" s="67"/>
      <c r="AT1206" s="67"/>
    </row>
    <row r="1207" spans="35:46" x14ac:dyDescent="0.45">
      <c r="AI1207" s="67"/>
      <c r="AJ1207" s="67"/>
      <c r="AK1207" s="67"/>
      <c r="AL1207" s="67"/>
      <c r="AM1207" s="67"/>
      <c r="AN1207" s="67"/>
      <c r="AO1207" s="67"/>
      <c r="AP1207" s="67"/>
      <c r="AQ1207" s="67"/>
      <c r="AR1207" s="67"/>
      <c r="AS1207" s="67"/>
      <c r="AT1207" s="67"/>
    </row>
    <row r="1208" spans="35:46" x14ac:dyDescent="0.45">
      <c r="AI1208" s="67"/>
      <c r="AJ1208" s="67"/>
      <c r="AK1208" s="67"/>
      <c r="AL1208" s="67"/>
      <c r="AM1208" s="67"/>
      <c r="AN1208" s="67"/>
      <c r="AO1208" s="67"/>
      <c r="AP1208" s="67"/>
      <c r="AQ1208" s="67"/>
      <c r="AR1208" s="67"/>
      <c r="AS1208" s="67"/>
      <c r="AT1208" s="67"/>
    </row>
    <row r="1209" spans="35:46" x14ac:dyDescent="0.45">
      <c r="AI1209" s="67"/>
      <c r="AJ1209" s="67"/>
      <c r="AK1209" s="67"/>
      <c r="AL1209" s="67"/>
      <c r="AM1209" s="67"/>
      <c r="AN1209" s="67"/>
      <c r="AO1209" s="67"/>
      <c r="AP1209" s="67"/>
      <c r="AQ1209" s="67"/>
      <c r="AR1209" s="67"/>
      <c r="AS1209" s="67"/>
      <c r="AT1209" s="67"/>
    </row>
    <row r="1210" spans="35:46" x14ac:dyDescent="0.45">
      <c r="AI1210" s="67"/>
      <c r="AJ1210" s="67"/>
      <c r="AK1210" s="67"/>
      <c r="AL1210" s="67"/>
      <c r="AM1210" s="67"/>
      <c r="AN1210" s="67"/>
      <c r="AO1210" s="67"/>
      <c r="AP1210" s="67"/>
      <c r="AQ1210" s="67"/>
      <c r="AR1210" s="67"/>
      <c r="AS1210" s="67"/>
      <c r="AT1210" s="67"/>
    </row>
    <row r="1211" spans="35:46" x14ac:dyDescent="0.45">
      <c r="AI1211" s="67"/>
      <c r="AJ1211" s="67"/>
      <c r="AK1211" s="67"/>
      <c r="AL1211" s="67"/>
      <c r="AM1211" s="67"/>
      <c r="AN1211" s="67"/>
      <c r="AO1211" s="67"/>
      <c r="AP1211" s="67"/>
      <c r="AQ1211" s="67"/>
      <c r="AR1211" s="67"/>
      <c r="AS1211" s="67"/>
      <c r="AT1211" s="67"/>
    </row>
    <row r="1212" spans="35:46" x14ac:dyDescent="0.45">
      <c r="AI1212" s="67"/>
      <c r="AJ1212" s="67"/>
      <c r="AK1212" s="67"/>
      <c r="AL1212" s="67"/>
      <c r="AM1212" s="67"/>
      <c r="AN1212" s="67"/>
      <c r="AO1212" s="67"/>
      <c r="AP1212" s="67"/>
      <c r="AQ1212" s="67"/>
      <c r="AR1212" s="67"/>
      <c r="AS1212" s="67"/>
      <c r="AT1212" s="67"/>
    </row>
    <row r="1213" spans="35:46" x14ac:dyDescent="0.45">
      <c r="AI1213" s="67"/>
      <c r="AJ1213" s="67"/>
      <c r="AK1213" s="67"/>
      <c r="AL1213" s="67"/>
      <c r="AM1213" s="67"/>
      <c r="AN1213" s="67"/>
      <c r="AO1213" s="67"/>
      <c r="AP1213" s="67"/>
      <c r="AQ1213" s="67"/>
      <c r="AR1213" s="67"/>
      <c r="AS1213" s="67"/>
      <c r="AT1213" s="67"/>
    </row>
    <row r="1214" spans="35:46" x14ac:dyDescent="0.45">
      <c r="AI1214" s="67"/>
      <c r="AJ1214" s="67"/>
      <c r="AK1214" s="67"/>
      <c r="AL1214" s="67"/>
      <c r="AM1214" s="67"/>
      <c r="AN1214" s="67"/>
      <c r="AO1214" s="67"/>
      <c r="AP1214" s="67"/>
      <c r="AQ1214" s="67"/>
      <c r="AR1214" s="67"/>
      <c r="AS1214" s="67"/>
      <c r="AT1214" s="67"/>
    </row>
    <row r="1215" spans="35:46" x14ac:dyDescent="0.45">
      <c r="AI1215" s="67"/>
      <c r="AJ1215" s="67"/>
      <c r="AK1215" s="67"/>
      <c r="AL1215" s="67"/>
      <c r="AM1215" s="67"/>
      <c r="AN1215" s="67"/>
      <c r="AO1215" s="67"/>
      <c r="AP1215" s="67"/>
      <c r="AQ1215" s="67"/>
      <c r="AR1215" s="67"/>
      <c r="AS1215" s="67"/>
      <c r="AT1215" s="67"/>
    </row>
    <row r="1216" spans="35:46" x14ac:dyDescent="0.45">
      <c r="AI1216" s="67"/>
      <c r="AJ1216" s="67"/>
      <c r="AK1216" s="67"/>
      <c r="AL1216" s="67"/>
      <c r="AM1216" s="67"/>
      <c r="AN1216" s="67"/>
      <c r="AO1216" s="67"/>
      <c r="AP1216" s="67"/>
      <c r="AQ1216" s="67"/>
      <c r="AR1216" s="67"/>
      <c r="AS1216" s="67"/>
      <c r="AT1216" s="67"/>
    </row>
    <row r="1217" spans="35:46" x14ac:dyDescent="0.45">
      <c r="AI1217" s="67"/>
      <c r="AJ1217" s="67"/>
      <c r="AK1217" s="67"/>
      <c r="AL1217" s="67"/>
      <c r="AM1217" s="67"/>
      <c r="AN1217" s="67"/>
      <c r="AO1217" s="67"/>
      <c r="AP1217" s="67"/>
      <c r="AQ1217" s="67"/>
      <c r="AR1217" s="67"/>
      <c r="AS1217" s="67"/>
      <c r="AT1217" s="67"/>
    </row>
    <row r="1218" spans="35:46" x14ac:dyDescent="0.45">
      <c r="AI1218" s="67"/>
      <c r="AJ1218" s="67"/>
      <c r="AK1218" s="67"/>
      <c r="AL1218" s="67"/>
      <c r="AM1218" s="67"/>
      <c r="AN1218" s="67"/>
      <c r="AO1218" s="67"/>
      <c r="AP1218" s="67"/>
      <c r="AQ1218" s="67"/>
      <c r="AR1218" s="67"/>
      <c r="AS1218" s="67"/>
      <c r="AT1218" s="67"/>
    </row>
    <row r="1219" spans="35:46" x14ac:dyDescent="0.45">
      <c r="AI1219" s="67"/>
      <c r="AJ1219" s="67"/>
      <c r="AK1219" s="67"/>
      <c r="AL1219" s="67"/>
      <c r="AM1219" s="67"/>
      <c r="AN1219" s="67"/>
      <c r="AO1219" s="67"/>
      <c r="AP1219" s="67"/>
      <c r="AQ1219" s="67"/>
      <c r="AR1219" s="67"/>
      <c r="AS1219" s="67"/>
      <c r="AT1219" s="67"/>
    </row>
    <row r="1220" spans="35:46" x14ac:dyDescent="0.45">
      <c r="AI1220" s="67"/>
      <c r="AJ1220" s="67"/>
      <c r="AK1220" s="67"/>
      <c r="AL1220" s="67"/>
      <c r="AM1220" s="67"/>
      <c r="AN1220" s="67"/>
      <c r="AO1220" s="67"/>
      <c r="AP1220" s="67"/>
      <c r="AQ1220" s="67"/>
      <c r="AR1220" s="67"/>
      <c r="AS1220" s="67"/>
      <c r="AT1220" s="67"/>
    </row>
    <row r="1221" spans="35:46" x14ac:dyDescent="0.45">
      <c r="AI1221" s="67"/>
      <c r="AJ1221" s="67"/>
      <c r="AK1221" s="67"/>
      <c r="AL1221" s="67"/>
      <c r="AM1221" s="67"/>
      <c r="AN1221" s="67"/>
      <c r="AO1221" s="67"/>
      <c r="AP1221" s="67"/>
      <c r="AQ1221" s="67"/>
      <c r="AR1221" s="67"/>
      <c r="AS1221" s="67"/>
      <c r="AT1221" s="67"/>
    </row>
    <row r="1222" spans="35:46" x14ac:dyDescent="0.45">
      <c r="AI1222" s="67"/>
      <c r="AJ1222" s="67"/>
      <c r="AK1222" s="67"/>
      <c r="AL1222" s="67"/>
      <c r="AM1222" s="67"/>
      <c r="AN1222" s="67"/>
      <c r="AO1222" s="67"/>
      <c r="AP1222" s="67"/>
      <c r="AQ1222" s="67"/>
      <c r="AR1222" s="67"/>
      <c r="AS1222" s="67"/>
      <c r="AT1222" s="67"/>
    </row>
    <row r="1223" spans="35:46" x14ac:dyDescent="0.45">
      <c r="AI1223" s="67"/>
      <c r="AJ1223" s="67"/>
      <c r="AK1223" s="67"/>
      <c r="AL1223" s="67"/>
      <c r="AM1223" s="67"/>
      <c r="AN1223" s="67"/>
      <c r="AO1223" s="67"/>
      <c r="AP1223" s="67"/>
      <c r="AQ1223" s="67"/>
      <c r="AR1223" s="67"/>
      <c r="AS1223" s="67"/>
      <c r="AT1223" s="67"/>
    </row>
    <row r="1224" spans="35:46" x14ac:dyDescent="0.45">
      <c r="AI1224" s="67"/>
      <c r="AJ1224" s="67"/>
      <c r="AK1224" s="67"/>
      <c r="AL1224" s="67"/>
      <c r="AM1224" s="67"/>
      <c r="AN1224" s="67"/>
      <c r="AO1224" s="67"/>
      <c r="AP1224" s="67"/>
      <c r="AQ1224" s="67"/>
      <c r="AR1224" s="67"/>
      <c r="AS1224" s="67"/>
      <c r="AT1224" s="67"/>
    </row>
    <row r="1225" spans="35:46" x14ac:dyDescent="0.45">
      <c r="AI1225" s="67"/>
      <c r="AJ1225" s="67"/>
      <c r="AK1225" s="67"/>
      <c r="AL1225" s="67"/>
      <c r="AM1225" s="67"/>
      <c r="AN1225" s="67"/>
      <c r="AO1225" s="67"/>
      <c r="AP1225" s="67"/>
      <c r="AQ1225" s="67"/>
      <c r="AR1225" s="67"/>
      <c r="AS1225" s="67"/>
      <c r="AT1225" s="67"/>
    </row>
    <row r="1226" spans="35:46" x14ac:dyDescent="0.45">
      <c r="AI1226" s="67"/>
      <c r="AJ1226" s="67"/>
      <c r="AK1226" s="67"/>
      <c r="AL1226" s="67"/>
      <c r="AM1226" s="67"/>
      <c r="AN1226" s="67"/>
      <c r="AO1226" s="67"/>
      <c r="AP1226" s="67"/>
      <c r="AQ1226" s="67"/>
      <c r="AR1226" s="67"/>
      <c r="AS1226" s="67"/>
      <c r="AT1226" s="67"/>
    </row>
    <row r="1227" spans="35:46" x14ac:dyDescent="0.45">
      <c r="AI1227" s="67"/>
      <c r="AJ1227" s="67"/>
      <c r="AK1227" s="67"/>
      <c r="AL1227" s="67"/>
      <c r="AM1227" s="67"/>
      <c r="AN1227" s="67"/>
      <c r="AO1227" s="67"/>
      <c r="AP1227" s="67"/>
      <c r="AQ1227" s="67"/>
      <c r="AR1227" s="67"/>
      <c r="AS1227" s="67"/>
      <c r="AT1227" s="67"/>
    </row>
    <row r="1228" spans="35:46" x14ac:dyDescent="0.45">
      <c r="AI1228" s="67"/>
      <c r="AJ1228" s="67"/>
      <c r="AK1228" s="67"/>
      <c r="AL1228" s="67"/>
      <c r="AM1228" s="67"/>
      <c r="AN1228" s="67"/>
      <c r="AO1228" s="67"/>
      <c r="AP1228" s="67"/>
      <c r="AQ1228" s="67"/>
      <c r="AR1228" s="67"/>
      <c r="AS1228" s="67"/>
      <c r="AT1228" s="67"/>
    </row>
    <row r="1229" spans="35:46" x14ac:dyDescent="0.45">
      <c r="AI1229" s="67"/>
      <c r="AJ1229" s="67"/>
      <c r="AK1229" s="67"/>
      <c r="AL1229" s="67"/>
      <c r="AM1229" s="67"/>
      <c r="AN1229" s="67"/>
      <c r="AO1229" s="67"/>
      <c r="AP1229" s="67"/>
      <c r="AQ1229" s="67"/>
      <c r="AR1229" s="67"/>
      <c r="AS1229" s="67"/>
      <c r="AT1229" s="67"/>
    </row>
    <row r="1230" spans="35:46" x14ac:dyDescent="0.45">
      <c r="AI1230" s="67"/>
      <c r="AJ1230" s="67"/>
      <c r="AK1230" s="67"/>
      <c r="AL1230" s="67"/>
      <c r="AM1230" s="67"/>
      <c r="AN1230" s="67"/>
      <c r="AO1230" s="67"/>
      <c r="AP1230" s="67"/>
      <c r="AQ1230" s="67"/>
      <c r="AR1230" s="67"/>
      <c r="AS1230" s="67"/>
      <c r="AT1230" s="67"/>
    </row>
    <row r="1231" spans="35:46" x14ac:dyDescent="0.45">
      <c r="AI1231" s="67"/>
      <c r="AJ1231" s="67"/>
      <c r="AK1231" s="67"/>
      <c r="AL1231" s="67"/>
      <c r="AM1231" s="67"/>
      <c r="AN1231" s="67"/>
      <c r="AO1231" s="67"/>
      <c r="AP1231" s="67"/>
      <c r="AQ1231" s="67"/>
      <c r="AR1231" s="67"/>
      <c r="AS1231" s="67"/>
      <c r="AT1231" s="67"/>
    </row>
    <row r="1232" spans="35:46" x14ac:dyDescent="0.45">
      <c r="AI1232" s="67"/>
      <c r="AJ1232" s="67"/>
      <c r="AK1232" s="67"/>
      <c r="AL1232" s="67"/>
      <c r="AM1232" s="67"/>
      <c r="AN1232" s="67"/>
      <c r="AO1232" s="67"/>
      <c r="AP1232" s="67"/>
      <c r="AQ1232" s="67"/>
      <c r="AR1232" s="67"/>
      <c r="AS1232" s="67"/>
      <c r="AT1232" s="67"/>
    </row>
    <row r="1233" spans="35:46" x14ac:dyDescent="0.45">
      <c r="AI1233" s="67"/>
      <c r="AJ1233" s="67"/>
      <c r="AK1233" s="67"/>
      <c r="AL1233" s="67"/>
      <c r="AM1233" s="67"/>
      <c r="AN1233" s="67"/>
      <c r="AO1233" s="67"/>
      <c r="AP1233" s="67"/>
      <c r="AQ1233" s="67"/>
      <c r="AR1233" s="67"/>
      <c r="AS1233" s="67"/>
      <c r="AT1233" s="67"/>
    </row>
    <row r="1234" spans="35:46" x14ac:dyDescent="0.45">
      <c r="AI1234" s="67"/>
      <c r="AJ1234" s="67"/>
      <c r="AK1234" s="67"/>
      <c r="AL1234" s="67"/>
      <c r="AM1234" s="67"/>
      <c r="AN1234" s="67"/>
      <c r="AO1234" s="67"/>
      <c r="AP1234" s="67"/>
      <c r="AQ1234" s="67"/>
      <c r="AR1234" s="67"/>
      <c r="AS1234" s="67"/>
      <c r="AT1234" s="67"/>
    </row>
    <row r="1235" spans="35:46" x14ac:dyDescent="0.45">
      <c r="AI1235" s="67"/>
      <c r="AJ1235" s="67"/>
      <c r="AK1235" s="67"/>
      <c r="AL1235" s="67"/>
      <c r="AM1235" s="67"/>
      <c r="AN1235" s="67"/>
      <c r="AO1235" s="67"/>
      <c r="AP1235" s="67"/>
      <c r="AQ1235" s="67"/>
      <c r="AR1235" s="67"/>
      <c r="AS1235" s="67"/>
      <c r="AT1235" s="67"/>
    </row>
    <row r="1236" spans="35:46" x14ac:dyDescent="0.45">
      <c r="AI1236" s="67"/>
      <c r="AJ1236" s="67"/>
      <c r="AK1236" s="67"/>
      <c r="AL1236" s="67"/>
      <c r="AM1236" s="67"/>
      <c r="AN1236" s="67"/>
      <c r="AO1236" s="67"/>
      <c r="AP1236" s="67"/>
      <c r="AQ1236" s="67"/>
      <c r="AR1236" s="67"/>
      <c r="AS1236" s="67"/>
      <c r="AT1236" s="67"/>
    </row>
    <row r="1237" spans="35:46" x14ac:dyDescent="0.45">
      <c r="AI1237" s="67"/>
      <c r="AJ1237" s="67"/>
      <c r="AK1237" s="67"/>
      <c r="AL1237" s="67"/>
      <c r="AM1237" s="67"/>
      <c r="AN1237" s="67"/>
      <c r="AO1237" s="67"/>
      <c r="AP1237" s="67"/>
      <c r="AQ1237" s="67"/>
      <c r="AR1237" s="67"/>
      <c r="AS1237" s="67"/>
      <c r="AT1237" s="67"/>
    </row>
    <row r="1238" spans="35:46" x14ac:dyDescent="0.45">
      <c r="AI1238" s="67"/>
      <c r="AJ1238" s="67"/>
      <c r="AK1238" s="67"/>
      <c r="AL1238" s="67"/>
      <c r="AM1238" s="67"/>
      <c r="AN1238" s="67"/>
      <c r="AO1238" s="67"/>
      <c r="AP1238" s="67"/>
      <c r="AQ1238" s="67"/>
      <c r="AR1238" s="67"/>
      <c r="AS1238" s="67"/>
      <c r="AT1238" s="67"/>
    </row>
    <row r="1239" spans="35:46" x14ac:dyDescent="0.45">
      <c r="AI1239" s="67"/>
      <c r="AJ1239" s="67"/>
      <c r="AK1239" s="67"/>
      <c r="AL1239" s="67"/>
      <c r="AM1239" s="67"/>
      <c r="AN1239" s="67"/>
      <c r="AO1239" s="67"/>
      <c r="AP1239" s="67"/>
      <c r="AQ1239" s="67"/>
      <c r="AR1239" s="67"/>
      <c r="AS1239" s="67"/>
      <c r="AT1239" s="67"/>
    </row>
    <row r="1240" spans="35:46" x14ac:dyDescent="0.45">
      <c r="AI1240" s="67"/>
      <c r="AJ1240" s="67"/>
      <c r="AK1240" s="67"/>
      <c r="AL1240" s="67"/>
      <c r="AM1240" s="67"/>
      <c r="AN1240" s="67"/>
      <c r="AO1240" s="67"/>
      <c r="AP1240" s="67"/>
      <c r="AQ1240" s="67"/>
      <c r="AR1240" s="67"/>
      <c r="AS1240" s="67"/>
      <c r="AT1240" s="67"/>
    </row>
    <row r="1241" spans="35:46" x14ac:dyDescent="0.45">
      <c r="AI1241" s="67"/>
      <c r="AJ1241" s="67"/>
      <c r="AK1241" s="67"/>
      <c r="AL1241" s="67"/>
      <c r="AM1241" s="67"/>
      <c r="AN1241" s="67"/>
      <c r="AO1241" s="67"/>
      <c r="AP1241" s="67"/>
      <c r="AQ1241" s="67"/>
      <c r="AR1241" s="67"/>
      <c r="AS1241" s="67"/>
      <c r="AT1241" s="67"/>
    </row>
    <row r="1242" spans="35:46" x14ac:dyDescent="0.45">
      <c r="AI1242" s="67"/>
      <c r="AJ1242" s="67"/>
      <c r="AK1242" s="67"/>
      <c r="AL1242" s="67"/>
      <c r="AM1242" s="67"/>
      <c r="AN1242" s="67"/>
      <c r="AO1242" s="67"/>
      <c r="AP1242" s="67"/>
      <c r="AQ1242" s="67"/>
      <c r="AR1242" s="67"/>
      <c r="AS1242" s="67"/>
      <c r="AT1242" s="67"/>
    </row>
    <row r="1243" spans="35:46" x14ac:dyDescent="0.45">
      <c r="AI1243" s="67"/>
      <c r="AJ1243" s="67"/>
      <c r="AK1243" s="67"/>
      <c r="AL1243" s="67"/>
      <c r="AM1243" s="67"/>
      <c r="AN1243" s="67"/>
      <c r="AO1243" s="67"/>
      <c r="AP1243" s="67"/>
      <c r="AQ1243" s="67"/>
      <c r="AR1243" s="67"/>
      <c r="AS1243" s="67"/>
      <c r="AT1243" s="67"/>
    </row>
    <row r="1244" spans="35:46" x14ac:dyDescent="0.45">
      <c r="AI1244" s="67"/>
      <c r="AJ1244" s="67"/>
      <c r="AK1244" s="67"/>
      <c r="AL1244" s="67"/>
      <c r="AM1244" s="67"/>
      <c r="AN1244" s="67"/>
      <c r="AO1244" s="67"/>
      <c r="AP1244" s="67"/>
      <c r="AQ1244" s="67"/>
      <c r="AR1244" s="67"/>
      <c r="AS1244" s="67"/>
      <c r="AT1244" s="67"/>
    </row>
    <row r="1245" spans="35:46" x14ac:dyDescent="0.45">
      <c r="AI1245" s="67"/>
      <c r="AJ1245" s="67"/>
      <c r="AK1245" s="67"/>
      <c r="AL1245" s="67"/>
      <c r="AM1245" s="67"/>
      <c r="AN1245" s="67"/>
      <c r="AO1245" s="67"/>
      <c r="AP1245" s="67"/>
      <c r="AQ1245" s="67"/>
      <c r="AR1245" s="67"/>
      <c r="AS1245" s="67"/>
      <c r="AT1245" s="67"/>
    </row>
    <row r="1246" spans="35:46" x14ac:dyDescent="0.45">
      <c r="AI1246" s="67"/>
      <c r="AJ1246" s="67"/>
      <c r="AK1246" s="67"/>
      <c r="AL1246" s="67"/>
      <c r="AM1246" s="67"/>
      <c r="AN1246" s="67"/>
      <c r="AO1246" s="67"/>
      <c r="AP1246" s="67"/>
      <c r="AQ1246" s="67"/>
      <c r="AR1246" s="67"/>
      <c r="AS1246" s="67"/>
      <c r="AT1246" s="67"/>
    </row>
    <row r="1247" spans="35:46" x14ac:dyDescent="0.45">
      <c r="AI1247" s="67"/>
      <c r="AJ1247" s="67"/>
      <c r="AK1247" s="67"/>
      <c r="AL1247" s="67"/>
      <c r="AM1247" s="67"/>
      <c r="AN1247" s="67"/>
      <c r="AO1247" s="67"/>
      <c r="AP1247" s="67"/>
      <c r="AQ1247" s="67"/>
      <c r="AR1247" s="67"/>
      <c r="AS1247" s="67"/>
      <c r="AT1247" s="67"/>
    </row>
    <row r="1248" spans="35:46" x14ac:dyDescent="0.45">
      <c r="AI1248" s="67"/>
      <c r="AJ1248" s="67"/>
      <c r="AK1248" s="67"/>
      <c r="AL1248" s="67"/>
      <c r="AM1248" s="67"/>
      <c r="AN1248" s="67"/>
      <c r="AO1248" s="67"/>
      <c r="AP1248" s="67"/>
      <c r="AQ1248" s="67"/>
      <c r="AR1248" s="67"/>
      <c r="AS1248" s="67"/>
      <c r="AT1248" s="67"/>
    </row>
    <row r="1249" spans="35:46" x14ac:dyDescent="0.45">
      <c r="AI1249" s="67"/>
      <c r="AJ1249" s="67"/>
      <c r="AK1249" s="67"/>
      <c r="AL1249" s="67"/>
      <c r="AM1249" s="67"/>
      <c r="AN1249" s="67"/>
      <c r="AO1249" s="67"/>
      <c r="AP1249" s="67"/>
      <c r="AQ1249" s="67"/>
      <c r="AR1249" s="67"/>
      <c r="AS1249" s="67"/>
      <c r="AT1249" s="67"/>
    </row>
    <row r="1250" spans="35:46" x14ac:dyDescent="0.45">
      <c r="AI1250" s="67"/>
      <c r="AJ1250" s="67"/>
      <c r="AK1250" s="67"/>
      <c r="AL1250" s="67"/>
      <c r="AM1250" s="67"/>
      <c r="AN1250" s="67"/>
      <c r="AO1250" s="67"/>
      <c r="AP1250" s="67"/>
      <c r="AQ1250" s="67"/>
      <c r="AR1250" s="67"/>
      <c r="AS1250" s="67"/>
      <c r="AT1250" s="67"/>
    </row>
    <row r="1251" spans="35:46" x14ac:dyDescent="0.45">
      <c r="AI1251" s="67"/>
      <c r="AJ1251" s="67"/>
      <c r="AK1251" s="67"/>
      <c r="AL1251" s="67"/>
      <c r="AM1251" s="67"/>
      <c r="AN1251" s="67"/>
      <c r="AO1251" s="67"/>
      <c r="AP1251" s="67"/>
      <c r="AQ1251" s="67"/>
      <c r="AR1251" s="67"/>
      <c r="AS1251" s="67"/>
      <c r="AT1251" s="67"/>
    </row>
    <row r="1252" spans="35:46" x14ac:dyDescent="0.45">
      <c r="AI1252" s="67"/>
      <c r="AJ1252" s="67"/>
      <c r="AK1252" s="67"/>
      <c r="AL1252" s="67"/>
      <c r="AM1252" s="67"/>
      <c r="AN1252" s="67"/>
      <c r="AO1252" s="67"/>
      <c r="AP1252" s="67"/>
      <c r="AQ1252" s="67"/>
      <c r="AR1252" s="67"/>
      <c r="AS1252" s="67"/>
      <c r="AT1252" s="67"/>
    </row>
    <row r="1253" spans="35:46" x14ac:dyDescent="0.45">
      <c r="AI1253" s="67"/>
      <c r="AJ1253" s="67"/>
      <c r="AK1253" s="67"/>
      <c r="AL1253" s="67"/>
      <c r="AM1253" s="67"/>
      <c r="AN1253" s="67"/>
      <c r="AO1253" s="67"/>
      <c r="AP1253" s="67"/>
      <c r="AQ1253" s="67"/>
      <c r="AR1253" s="67"/>
      <c r="AS1253" s="67"/>
      <c r="AT1253" s="67"/>
    </row>
    <row r="1254" spans="35:46" x14ac:dyDescent="0.45">
      <c r="AI1254" s="67"/>
      <c r="AJ1254" s="67"/>
      <c r="AK1254" s="67"/>
      <c r="AL1254" s="67"/>
      <c r="AM1254" s="67"/>
      <c r="AN1254" s="67"/>
      <c r="AO1254" s="67"/>
      <c r="AP1254" s="67"/>
      <c r="AQ1254" s="67"/>
      <c r="AR1254" s="67"/>
      <c r="AS1254" s="67"/>
      <c r="AT1254" s="67"/>
    </row>
    <row r="1255" spans="35:46" x14ac:dyDescent="0.45">
      <c r="AI1255" s="67"/>
      <c r="AJ1255" s="67"/>
      <c r="AK1255" s="67"/>
      <c r="AL1255" s="67"/>
      <c r="AM1255" s="67"/>
      <c r="AN1255" s="67"/>
      <c r="AO1255" s="67"/>
      <c r="AP1255" s="67"/>
      <c r="AQ1255" s="67"/>
      <c r="AR1255" s="67"/>
      <c r="AS1255" s="67"/>
      <c r="AT1255" s="67"/>
    </row>
    <row r="1256" spans="35:46" x14ac:dyDescent="0.45">
      <c r="AI1256" s="67"/>
      <c r="AJ1256" s="67"/>
      <c r="AK1256" s="67"/>
      <c r="AL1256" s="67"/>
      <c r="AM1256" s="67"/>
      <c r="AN1256" s="67"/>
      <c r="AO1256" s="67"/>
      <c r="AP1256" s="67"/>
      <c r="AQ1256" s="67"/>
      <c r="AR1256" s="67"/>
      <c r="AS1256" s="67"/>
      <c r="AT1256" s="67"/>
    </row>
    <row r="1257" spans="35:46" x14ac:dyDescent="0.45">
      <c r="AI1257" s="67"/>
      <c r="AJ1257" s="67"/>
      <c r="AK1257" s="67"/>
      <c r="AL1257" s="67"/>
      <c r="AM1257" s="67"/>
      <c r="AN1257" s="67"/>
      <c r="AO1257" s="67"/>
      <c r="AP1257" s="67"/>
      <c r="AQ1257" s="67"/>
      <c r="AR1257" s="67"/>
      <c r="AS1257" s="67"/>
      <c r="AT1257" s="67"/>
    </row>
    <row r="1258" spans="35:46" x14ac:dyDescent="0.45">
      <c r="AI1258" s="67"/>
      <c r="AJ1258" s="67"/>
      <c r="AK1258" s="67"/>
      <c r="AL1258" s="67"/>
      <c r="AM1258" s="67"/>
      <c r="AN1258" s="67"/>
      <c r="AO1258" s="67"/>
      <c r="AP1258" s="67"/>
      <c r="AQ1258" s="67"/>
      <c r="AR1258" s="67"/>
      <c r="AS1258" s="67"/>
      <c r="AT1258" s="67"/>
    </row>
    <row r="1259" spans="35:46" x14ac:dyDescent="0.45">
      <c r="AI1259" s="67"/>
      <c r="AJ1259" s="67"/>
      <c r="AK1259" s="67"/>
      <c r="AL1259" s="67"/>
      <c r="AM1259" s="67"/>
      <c r="AN1259" s="67"/>
      <c r="AO1259" s="67"/>
      <c r="AP1259" s="67"/>
      <c r="AQ1259" s="67"/>
      <c r="AR1259" s="67"/>
      <c r="AS1259" s="67"/>
      <c r="AT1259" s="67"/>
    </row>
    <row r="1260" spans="35:46" x14ac:dyDescent="0.45">
      <c r="AI1260" s="67"/>
      <c r="AJ1260" s="67"/>
      <c r="AK1260" s="67"/>
      <c r="AL1260" s="67"/>
      <c r="AM1260" s="67"/>
      <c r="AN1260" s="67"/>
      <c r="AO1260" s="67"/>
      <c r="AP1260" s="67"/>
      <c r="AQ1260" s="67"/>
      <c r="AR1260" s="67"/>
      <c r="AS1260" s="67"/>
      <c r="AT1260" s="67"/>
    </row>
    <row r="1261" spans="35:46" x14ac:dyDescent="0.45">
      <c r="AI1261" s="67"/>
      <c r="AJ1261" s="67"/>
      <c r="AK1261" s="67"/>
      <c r="AL1261" s="67"/>
      <c r="AM1261" s="67"/>
      <c r="AN1261" s="67"/>
      <c r="AO1261" s="67"/>
      <c r="AP1261" s="67"/>
      <c r="AQ1261" s="67"/>
      <c r="AR1261" s="67"/>
      <c r="AS1261" s="67"/>
      <c r="AT1261" s="67"/>
    </row>
    <row r="1262" spans="35:46" x14ac:dyDescent="0.45">
      <c r="AI1262" s="67"/>
      <c r="AJ1262" s="67"/>
      <c r="AK1262" s="67"/>
      <c r="AL1262" s="67"/>
      <c r="AM1262" s="67"/>
      <c r="AN1262" s="67"/>
      <c r="AO1262" s="67"/>
      <c r="AP1262" s="67"/>
      <c r="AQ1262" s="67"/>
      <c r="AR1262" s="67"/>
      <c r="AS1262" s="67"/>
      <c r="AT1262" s="67"/>
    </row>
    <row r="1263" spans="35:46" x14ac:dyDescent="0.45">
      <c r="AI1263" s="67"/>
      <c r="AJ1263" s="67"/>
      <c r="AK1263" s="67"/>
      <c r="AL1263" s="67"/>
      <c r="AM1263" s="67"/>
      <c r="AN1263" s="67"/>
      <c r="AO1263" s="67"/>
      <c r="AP1263" s="67"/>
      <c r="AQ1263" s="67"/>
      <c r="AR1263" s="67"/>
      <c r="AS1263" s="67"/>
      <c r="AT1263" s="67"/>
    </row>
    <row r="1264" spans="35:46" x14ac:dyDescent="0.45">
      <c r="AI1264" s="67"/>
      <c r="AJ1264" s="67"/>
      <c r="AK1264" s="67"/>
      <c r="AL1264" s="67"/>
      <c r="AM1264" s="67"/>
      <c r="AN1264" s="67"/>
      <c r="AO1264" s="67"/>
      <c r="AP1264" s="67"/>
      <c r="AQ1264" s="67"/>
      <c r="AR1264" s="67"/>
      <c r="AS1264" s="67"/>
      <c r="AT1264" s="67"/>
    </row>
    <row r="1265" spans="35:46" x14ac:dyDescent="0.45">
      <c r="AI1265" s="67"/>
      <c r="AJ1265" s="67"/>
      <c r="AK1265" s="67"/>
      <c r="AL1265" s="67"/>
      <c r="AM1265" s="67"/>
      <c r="AN1265" s="67"/>
      <c r="AO1265" s="67"/>
      <c r="AP1265" s="67"/>
      <c r="AQ1265" s="67"/>
      <c r="AR1265" s="67"/>
      <c r="AS1265" s="67"/>
      <c r="AT1265" s="67"/>
    </row>
    <row r="1266" spans="35:46" x14ac:dyDescent="0.45">
      <c r="AI1266" s="67"/>
      <c r="AJ1266" s="67"/>
      <c r="AK1266" s="67"/>
      <c r="AL1266" s="67"/>
      <c r="AM1266" s="67"/>
      <c r="AN1266" s="67"/>
      <c r="AO1266" s="67"/>
      <c r="AP1266" s="67"/>
      <c r="AQ1266" s="67"/>
      <c r="AR1266" s="67"/>
      <c r="AS1266" s="67"/>
      <c r="AT1266" s="67"/>
    </row>
    <row r="1267" spans="35:46" x14ac:dyDescent="0.45">
      <c r="AI1267" s="67"/>
      <c r="AJ1267" s="67"/>
      <c r="AK1267" s="67"/>
      <c r="AL1267" s="67"/>
      <c r="AM1267" s="67"/>
      <c r="AN1267" s="67"/>
      <c r="AO1267" s="67"/>
      <c r="AP1267" s="67"/>
      <c r="AQ1267" s="67"/>
      <c r="AR1267" s="67"/>
      <c r="AS1267" s="67"/>
      <c r="AT1267" s="67"/>
    </row>
    <row r="1268" spans="35:46" x14ac:dyDescent="0.45">
      <c r="AI1268" s="67"/>
      <c r="AJ1268" s="67"/>
      <c r="AK1268" s="67"/>
      <c r="AL1268" s="67"/>
      <c r="AM1268" s="67"/>
      <c r="AN1268" s="67"/>
      <c r="AO1268" s="67"/>
      <c r="AP1268" s="67"/>
      <c r="AQ1268" s="67"/>
      <c r="AR1268" s="67"/>
      <c r="AS1268" s="67"/>
      <c r="AT1268" s="67"/>
    </row>
    <row r="1269" spans="35:46" x14ac:dyDescent="0.45">
      <c r="AI1269" s="67"/>
      <c r="AJ1269" s="67"/>
      <c r="AK1269" s="67"/>
      <c r="AL1269" s="67"/>
      <c r="AM1269" s="67"/>
      <c r="AN1269" s="67"/>
      <c r="AO1269" s="67"/>
      <c r="AP1269" s="67"/>
      <c r="AQ1269" s="67"/>
      <c r="AR1269" s="67"/>
      <c r="AS1269" s="67"/>
      <c r="AT1269" s="67"/>
    </row>
    <row r="1270" spans="35:46" x14ac:dyDescent="0.45">
      <c r="AI1270" s="67"/>
      <c r="AJ1270" s="67"/>
      <c r="AK1270" s="67"/>
      <c r="AL1270" s="67"/>
      <c r="AM1270" s="67"/>
      <c r="AN1270" s="67"/>
      <c r="AO1270" s="67"/>
      <c r="AP1270" s="67"/>
      <c r="AQ1270" s="67"/>
      <c r="AR1270" s="67"/>
      <c r="AS1270" s="67"/>
      <c r="AT1270" s="67"/>
    </row>
    <row r="1271" spans="35:46" x14ac:dyDescent="0.45">
      <c r="AI1271" s="67"/>
      <c r="AJ1271" s="67"/>
      <c r="AK1271" s="67"/>
      <c r="AL1271" s="67"/>
      <c r="AM1271" s="67"/>
      <c r="AN1271" s="67"/>
      <c r="AO1271" s="67"/>
      <c r="AP1271" s="67"/>
      <c r="AQ1271" s="67"/>
      <c r="AR1271" s="67"/>
      <c r="AS1271" s="67"/>
      <c r="AT1271" s="67"/>
    </row>
    <row r="1272" spans="35:46" x14ac:dyDescent="0.45">
      <c r="AI1272" s="67"/>
      <c r="AJ1272" s="67"/>
      <c r="AK1272" s="67"/>
      <c r="AL1272" s="67"/>
      <c r="AM1272" s="67"/>
      <c r="AN1272" s="67"/>
      <c r="AO1272" s="67"/>
      <c r="AP1272" s="67"/>
      <c r="AQ1272" s="67"/>
      <c r="AR1272" s="67"/>
      <c r="AS1272" s="67"/>
      <c r="AT1272" s="67"/>
    </row>
    <row r="1273" spans="35:46" x14ac:dyDescent="0.45">
      <c r="AI1273" s="67"/>
      <c r="AJ1273" s="67"/>
      <c r="AK1273" s="67"/>
      <c r="AL1273" s="67"/>
      <c r="AM1273" s="67"/>
      <c r="AN1273" s="67"/>
      <c r="AO1273" s="67"/>
      <c r="AP1273" s="67"/>
      <c r="AQ1273" s="67"/>
      <c r="AR1273" s="67"/>
      <c r="AS1273" s="67"/>
      <c r="AT1273" s="67"/>
    </row>
    <row r="1274" spans="35:46" x14ac:dyDescent="0.45">
      <c r="AI1274" s="67"/>
      <c r="AJ1274" s="67"/>
      <c r="AK1274" s="67"/>
      <c r="AL1274" s="67"/>
      <c r="AM1274" s="67"/>
      <c r="AN1274" s="67"/>
      <c r="AO1274" s="67"/>
      <c r="AP1274" s="67"/>
      <c r="AQ1274" s="67"/>
      <c r="AR1274" s="67"/>
      <c r="AS1274" s="67"/>
      <c r="AT1274" s="67"/>
    </row>
    <row r="1275" spans="35:46" x14ac:dyDescent="0.45">
      <c r="AI1275" s="67"/>
      <c r="AJ1275" s="67"/>
      <c r="AK1275" s="67"/>
      <c r="AL1275" s="67"/>
      <c r="AM1275" s="67"/>
      <c r="AN1275" s="67"/>
      <c r="AO1275" s="67"/>
      <c r="AP1275" s="67"/>
      <c r="AQ1275" s="67"/>
      <c r="AR1275" s="67"/>
      <c r="AS1275" s="67"/>
      <c r="AT1275" s="67"/>
    </row>
    <row r="1276" spans="35:46" x14ac:dyDescent="0.45">
      <c r="AI1276" s="67"/>
      <c r="AJ1276" s="67"/>
      <c r="AK1276" s="67"/>
      <c r="AL1276" s="67"/>
      <c r="AM1276" s="67"/>
      <c r="AN1276" s="67"/>
      <c r="AO1276" s="67"/>
      <c r="AP1276" s="67"/>
      <c r="AQ1276" s="67"/>
      <c r="AR1276" s="67"/>
      <c r="AS1276" s="67"/>
      <c r="AT1276" s="67"/>
    </row>
    <row r="1277" spans="35:46" x14ac:dyDescent="0.45">
      <c r="AI1277" s="67"/>
      <c r="AJ1277" s="67"/>
      <c r="AK1277" s="67"/>
      <c r="AL1277" s="67"/>
      <c r="AM1277" s="67"/>
      <c r="AN1277" s="67"/>
      <c r="AO1277" s="67"/>
      <c r="AP1277" s="67"/>
      <c r="AQ1277" s="67"/>
      <c r="AR1277" s="67"/>
      <c r="AS1277" s="67"/>
      <c r="AT1277" s="67"/>
    </row>
    <row r="1278" spans="35:46" x14ac:dyDescent="0.45">
      <c r="AI1278" s="67"/>
      <c r="AJ1278" s="67"/>
      <c r="AK1278" s="67"/>
      <c r="AL1278" s="67"/>
      <c r="AM1278" s="67"/>
      <c r="AN1278" s="67"/>
      <c r="AO1278" s="67"/>
      <c r="AP1278" s="67"/>
      <c r="AQ1278" s="67"/>
      <c r="AR1278" s="67"/>
      <c r="AS1278" s="67"/>
      <c r="AT1278" s="67"/>
    </row>
    <row r="1279" spans="35:46" x14ac:dyDescent="0.45">
      <c r="AI1279" s="67"/>
      <c r="AJ1279" s="67"/>
      <c r="AK1279" s="67"/>
      <c r="AL1279" s="67"/>
      <c r="AM1279" s="67"/>
      <c r="AN1279" s="67"/>
      <c r="AO1279" s="67"/>
      <c r="AP1279" s="67"/>
      <c r="AQ1279" s="67"/>
      <c r="AR1279" s="67"/>
      <c r="AS1279" s="67"/>
      <c r="AT1279" s="67"/>
    </row>
    <row r="1280" spans="35:46" x14ac:dyDescent="0.45">
      <c r="AI1280" s="67"/>
      <c r="AJ1280" s="67"/>
      <c r="AK1280" s="67"/>
      <c r="AL1280" s="67"/>
      <c r="AM1280" s="67"/>
      <c r="AN1280" s="67"/>
      <c r="AO1280" s="67"/>
      <c r="AP1280" s="67"/>
      <c r="AQ1280" s="67"/>
      <c r="AR1280" s="67"/>
      <c r="AS1280" s="67"/>
      <c r="AT1280" s="67"/>
    </row>
    <row r="1281" spans="35:46" x14ac:dyDescent="0.45">
      <c r="AI1281" s="67"/>
      <c r="AJ1281" s="67"/>
      <c r="AK1281" s="67"/>
      <c r="AL1281" s="67"/>
      <c r="AM1281" s="67"/>
      <c r="AN1281" s="67"/>
      <c r="AO1281" s="67"/>
      <c r="AP1281" s="67"/>
      <c r="AQ1281" s="67"/>
      <c r="AR1281" s="67"/>
      <c r="AS1281" s="67"/>
      <c r="AT1281" s="67"/>
    </row>
    <row r="1282" spans="35:46" x14ac:dyDescent="0.45">
      <c r="AI1282" s="67"/>
      <c r="AJ1282" s="67"/>
      <c r="AK1282" s="67"/>
      <c r="AL1282" s="67"/>
      <c r="AM1282" s="67"/>
      <c r="AN1282" s="67"/>
      <c r="AO1282" s="67"/>
      <c r="AP1282" s="67"/>
      <c r="AQ1282" s="67"/>
      <c r="AR1282" s="67"/>
      <c r="AS1282" s="67"/>
      <c r="AT1282" s="67"/>
    </row>
    <row r="1283" spans="35:46" x14ac:dyDescent="0.45">
      <c r="AI1283" s="67"/>
      <c r="AJ1283" s="67"/>
      <c r="AK1283" s="67"/>
      <c r="AL1283" s="67"/>
      <c r="AM1283" s="67"/>
      <c r="AN1283" s="67"/>
      <c r="AO1283" s="67"/>
      <c r="AP1283" s="67"/>
      <c r="AQ1283" s="67"/>
      <c r="AR1283" s="67"/>
      <c r="AS1283" s="67"/>
      <c r="AT1283" s="67"/>
    </row>
    <row r="1284" spans="35:46" x14ac:dyDescent="0.45">
      <c r="AI1284" s="67"/>
      <c r="AJ1284" s="67"/>
      <c r="AK1284" s="67"/>
      <c r="AL1284" s="67"/>
      <c r="AM1284" s="67"/>
      <c r="AN1284" s="67"/>
      <c r="AO1284" s="67"/>
      <c r="AP1284" s="67"/>
      <c r="AQ1284" s="67"/>
      <c r="AR1284" s="67"/>
      <c r="AS1284" s="67"/>
      <c r="AT1284" s="67"/>
    </row>
    <row r="1285" spans="35:46" x14ac:dyDescent="0.45">
      <c r="AI1285" s="67"/>
      <c r="AJ1285" s="67"/>
      <c r="AK1285" s="67"/>
      <c r="AL1285" s="67"/>
      <c r="AM1285" s="67"/>
      <c r="AN1285" s="67"/>
      <c r="AO1285" s="67"/>
      <c r="AP1285" s="67"/>
      <c r="AQ1285" s="67"/>
      <c r="AR1285" s="67"/>
      <c r="AS1285" s="67"/>
      <c r="AT1285" s="67"/>
    </row>
    <row r="1286" spans="35:46" x14ac:dyDescent="0.45">
      <c r="AI1286" s="67"/>
      <c r="AJ1286" s="67"/>
      <c r="AK1286" s="67"/>
      <c r="AL1286" s="67"/>
      <c r="AM1286" s="67"/>
      <c r="AN1286" s="67"/>
      <c r="AO1286" s="67"/>
      <c r="AP1286" s="67"/>
      <c r="AQ1286" s="67"/>
      <c r="AR1286" s="67"/>
      <c r="AS1286" s="67"/>
      <c r="AT1286" s="67"/>
    </row>
    <row r="1287" spans="35:46" x14ac:dyDescent="0.45">
      <c r="AI1287" s="67"/>
      <c r="AJ1287" s="67"/>
      <c r="AK1287" s="67"/>
      <c r="AL1287" s="67"/>
      <c r="AM1287" s="67"/>
      <c r="AN1287" s="67"/>
      <c r="AO1287" s="67"/>
      <c r="AP1287" s="67"/>
      <c r="AQ1287" s="67"/>
      <c r="AR1287" s="67"/>
      <c r="AS1287" s="67"/>
      <c r="AT1287" s="67"/>
    </row>
    <row r="1288" spans="35:46" x14ac:dyDescent="0.45">
      <c r="AI1288" s="67"/>
      <c r="AJ1288" s="67"/>
      <c r="AK1288" s="67"/>
      <c r="AL1288" s="67"/>
      <c r="AM1288" s="67"/>
      <c r="AN1288" s="67"/>
      <c r="AO1288" s="67"/>
      <c r="AP1288" s="67"/>
      <c r="AQ1288" s="67"/>
      <c r="AR1288" s="67"/>
      <c r="AS1288" s="67"/>
      <c r="AT1288" s="67"/>
    </row>
    <row r="1289" spans="35:46" x14ac:dyDescent="0.45">
      <c r="AI1289" s="67"/>
      <c r="AJ1289" s="67"/>
      <c r="AK1289" s="67"/>
      <c r="AL1289" s="67"/>
      <c r="AM1289" s="67"/>
      <c r="AN1289" s="67"/>
      <c r="AO1289" s="67"/>
      <c r="AP1289" s="67"/>
      <c r="AQ1289" s="67"/>
      <c r="AR1289" s="67"/>
      <c r="AS1289" s="67"/>
      <c r="AT1289" s="67"/>
    </row>
    <row r="1290" spans="35:46" x14ac:dyDescent="0.45">
      <c r="AI1290" s="67"/>
      <c r="AJ1290" s="67"/>
      <c r="AK1290" s="67"/>
      <c r="AL1290" s="67"/>
      <c r="AM1290" s="67"/>
      <c r="AN1290" s="67"/>
      <c r="AO1290" s="67"/>
      <c r="AP1290" s="67"/>
      <c r="AQ1290" s="67"/>
      <c r="AR1290" s="67"/>
      <c r="AS1290" s="67"/>
      <c r="AT1290" s="67"/>
    </row>
    <row r="1291" spans="35:46" x14ac:dyDescent="0.45">
      <c r="AI1291" s="67"/>
      <c r="AJ1291" s="67"/>
      <c r="AK1291" s="67"/>
      <c r="AL1291" s="67"/>
      <c r="AM1291" s="67"/>
      <c r="AN1291" s="67"/>
      <c r="AO1291" s="67"/>
      <c r="AP1291" s="67"/>
      <c r="AQ1291" s="67"/>
      <c r="AR1291" s="67"/>
      <c r="AS1291" s="67"/>
      <c r="AT1291" s="67"/>
    </row>
    <row r="1292" spans="35:46" x14ac:dyDescent="0.45">
      <c r="AI1292" s="67"/>
      <c r="AJ1292" s="67"/>
      <c r="AK1292" s="67"/>
      <c r="AL1292" s="67"/>
      <c r="AM1292" s="67"/>
      <c r="AN1292" s="67"/>
      <c r="AO1292" s="67"/>
      <c r="AP1292" s="67"/>
      <c r="AQ1292" s="67"/>
      <c r="AR1292" s="67"/>
      <c r="AS1292" s="67"/>
      <c r="AT1292" s="67"/>
    </row>
    <row r="1293" spans="35:46" x14ac:dyDescent="0.45">
      <c r="AI1293" s="67"/>
      <c r="AJ1293" s="67"/>
      <c r="AK1293" s="67"/>
      <c r="AL1293" s="67"/>
      <c r="AM1293" s="67"/>
      <c r="AN1293" s="67"/>
      <c r="AO1293" s="67"/>
      <c r="AP1293" s="67"/>
      <c r="AQ1293" s="67"/>
      <c r="AR1293" s="67"/>
      <c r="AS1293" s="67"/>
      <c r="AT1293" s="67"/>
    </row>
    <row r="1294" spans="35:46" x14ac:dyDescent="0.45">
      <c r="AI1294" s="67"/>
      <c r="AJ1294" s="67"/>
      <c r="AK1294" s="67"/>
      <c r="AL1294" s="67"/>
      <c r="AM1294" s="67"/>
      <c r="AN1294" s="67"/>
      <c r="AO1294" s="67"/>
      <c r="AP1294" s="67"/>
      <c r="AQ1294" s="67"/>
      <c r="AR1294" s="67"/>
      <c r="AS1294" s="67"/>
      <c r="AT1294" s="67"/>
    </row>
    <row r="1295" spans="35:46" x14ac:dyDescent="0.45">
      <c r="AI1295" s="67"/>
      <c r="AJ1295" s="67"/>
      <c r="AK1295" s="67"/>
      <c r="AL1295" s="67"/>
      <c r="AM1295" s="67"/>
      <c r="AN1295" s="67"/>
      <c r="AO1295" s="67"/>
      <c r="AP1295" s="67"/>
      <c r="AQ1295" s="67"/>
      <c r="AR1295" s="67"/>
      <c r="AS1295" s="67"/>
      <c r="AT1295" s="67"/>
    </row>
    <row r="1296" spans="35:46" x14ac:dyDescent="0.45">
      <c r="AI1296" s="67"/>
      <c r="AJ1296" s="67"/>
      <c r="AK1296" s="67"/>
      <c r="AL1296" s="67"/>
      <c r="AM1296" s="67"/>
      <c r="AN1296" s="67"/>
      <c r="AO1296" s="67"/>
      <c r="AP1296" s="67"/>
      <c r="AQ1296" s="67"/>
      <c r="AR1296" s="67"/>
      <c r="AS1296" s="67"/>
      <c r="AT1296" s="67"/>
    </row>
    <row r="1297" spans="35:46" x14ac:dyDescent="0.45">
      <c r="AI1297" s="67"/>
      <c r="AJ1297" s="67"/>
      <c r="AK1297" s="67"/>
      <c r="AL1297" s="67"/>
      <c r="AM1297" s="67"/>
      <c r="AN1297" s="67"/>
      <c r="AO1297" s="67"/>
      <c r="AP1297" s="67"/>
      <c r="AQ1297" s="67"/>
      <c r="AR1297" s="67"/>
      <c r="AS1297" s="67"/>
      <c r="AT1297" s="67"/>
    </row>
    <row r="1298" spans="35:46" x14ac:dyDescent="0.45">
      <c r="AI1298" s="67"/>
      <c r="AJ1298" s="67"/>
      <c r="AK1298" s="67"/>
      <c r="AL1298" s="67"/>
      <c r="AM1298" s="67"/>
      <c r="AN1298" s="67"/>
      <c r="AO1298" s="67"/>
      <c r="AP1298" s="67"/>
      <c r="AQ1298" s="67"/>
      <c r="AR1298" s="67"/>
      <c r="AS1298" s="67"/>
      <c r="AT1298" s="67"/>
    </row>
    <row r="1299" spans="35:46" x14ac:dyDescent="0.45">
      <c r="AI1299" s="67"/>
      <c r="AJ1299" s="67"/>
      <c r="AK1299" s="67"/>
      <c r="AL1299" s="67"/>
      <c r="AM1299" s="67"/>
      <c r="AN1299" s="67"/>
      <c r="AO1299" s="67"/>
      <c r="AP1299" s="67"/>
      <c r="AQ1299" s="67"/>
      <c r="AR1299" s="67"/>
      <c r="AS1299" s="67"/>
      <c r="AT1299" s="67"/>
    </row>
    <row r="1300" spans="35:46" x14ac:dyDescent="0.45">
      <c r="AI1300" s="67"/>
      <c r="AJ1300" s="67"/>
      <c r="AK1300" s="67"/>
      <c r="AL1300" s="67"/>
      <c r="AM1300" s="67"/>
      <c r="AN1300" s="67"/>
      <c r="AO1300" s="67"/>
      <c r="AP1300" s="67"/>
      <c r="AQ1300" s="67"/>
      <c r="AR1300" s="67"/>
      <c r="AS1300" s="67"/>
      <c r="AT1300" s="67"/>
    </row>
    <row r="1301" spans="35:46" x14ac:dyDescent="0.45">
      <c r="AI1301" s="67"/>
      <c r="AJ1301" s="67"/>
      <c r="AK1301" s="67"/>
      <c r="AL1301" s="67"/>
      <c r="AM1301" s="67"/>
      <c r="AN1301" s="67"/>
      <c r="AO1301" s="67"/>
      <c r="AP1301" s="67"/>
      <c r="AQ1301" s="67"/>
      <c r="AR1301" s="67"/>
      <c r="AS1301" s="67"/>
      <c r="AT1301" s="67"/>
    </row>
    <row r="1302" spans="35:46" x14ac:dyDescent="0.45">
      <c r="AI1302" s="67"/>
      <c r="AJ1302" s="67"/>
      <c r="AK1302" s="67"/>
      <c r="AL1302" s="67"/>
      <c r="AM1302" s="67"/>
      <c r="AN1302" s="67"/>
      <c r="AO1302" s="67"/>
      <c r="AP1302" s="67"/>
      <c r="AQ1302" s="67"/>
      <c r="AR1302" s="67"/>
      <c r="AS1302" s="67"/>
      <c r="AT1302" s="67"/>
    </row>
    <row r="1303" spans="35:46" x14ac:dyDescent="0.45">
      <c r="AI1303" s="67"/>
      <c r="AJ1303" s="67"/>
      <c r="AK1303" s="67"/>
      <c r="AL1303" s="67"/>
      <c r="AM1303" s="67"/>
      <c r="AN1303" s="67"/>
      <c r="AO1303" s="67"/>
      <c r="AP1303" s="67"/>
      <c r="AQ1303" s="67"/>
      <c r="AR1303" s="67"/>
      <c r="AS1303" s="67"/>
      <c r="AT1303" s="67"/>
    </row>
    <row r="1304" spans="35:46" x14ac:dyDescent="0.45">
      <c r="AI1304" s="67"/>
      <c r="AJ1304" s="67"/>
      <c r="AK1304" s="67"/>
      <c r="AL1304" s="67"/>
      <c r="AM1304" s="67"/>
      <c r="AN1304" s="67"/>
      <c r="AO1304" s="67"/>
      <c r="AP1304" s="67"/>
      <c r="AQ1304" s="67"/>
      <c r="AR1304" s="67"/>
      <c r="AS1304" s="67"/>
      <c r="AT1304" s="67"/>
    </row>
    <row r="1305" spans="35:46" x14ac:dyDescent="0.45">
      <c r="AI1305" s="67"/>
      <c r="AJ1305" s="67"/>
      <c r="AK1305" s="67"/>
      <c r="AL1305" s="67"/>
      <c r="AM1305" s="67"/>
      <c r="AN1305" s="67"/>
      <c r="AO1305" s="67"/>
      <c r="AP1305" s="67"/>
      <c r="AQ1305" s="67"/>
      <c r="AR1305" s="67"/>
      <c r="AS1305" s="67"/>
      <c r="AT1305" s="67"/>
    </row>
    <row r="1306" spans="35:46" x14ac:dyDescent="0.45">
      <c r="AI1306" s="67"/>
      <c r="AJ1306" s="67"/>
      <c r="AK1306" s="67"/>
      <c r="AL1306" s="67"/>
      <c r="AM1306" s="67"/>
      <c r="AN1306" s="67"/>
      <c r="AO1306" s="67"/>
      <c r="AP1306" s="67"/>
      <c r="AQ1306" s="67"/>
      <c r="AR1306" s="67"/>
      <c r="AS1306" s="67"/>
      <c r="AT1306" s="67"/>
    </row>
    <row r="1307" spans="35:46" x14ac:dyDescent="0.45">
      <c r="AI1307" s="67"/>
      <c r="AJ1307" s="67"/>
      <c r="AK1307" s="67"/>
      <c r="AL1307" s="67"/>
      <c r="AM1307" s="67"/>
      <c r="AN1307" s="67"/>
      <c r="AO1307" s="67"/>
      <c r="AP1307" s="67"/>
      <c r="AQ1307" s="67"/>
      <c r="AR1307" s="67"/>
      <c r="AS1307" s="67"/>
      <c r="AT1307" s="67"/>
    </row>
    <row r="1308" spans="35:46" x14ac:dyDescent="0.45">
      <c r="AI1308" s="67"/>
      <c r="AJ1308" s="67"/>
      <c r="AK1308" s="67"/>
      <c r="AL1308" s="67"/>
      <c r="AM1308" s="67"/>
      <c r="AN1308" s="67"/>
      <c r="AO1308" s="67"/>
      <c r="AP1308" s="67"/>
      <c r="AQ1308" s="67"/>
      <c r="AR1308" s="67"/>
      <c r="AS1308" s="67"/>
      <c r="AT1308" s="67"/>
    </row>
    <row r="1309" spans="35:46" x14ac:dyDescent="0.45">
      <c r="AI1309" s="67"/>
      <c r="AJ1309" s="67"/>
      <c r="AK1309" s="67"/>
      <c r="AL1309" s="67"/>
      <c r="AM1309" s="67"/>
      <c r="AN1309" s="67"/>
      <c r="AO1309" s="67"/>
      <c r="AP1309" s="67"/>
      <c r="AQ1309" s="67"/>
      <c r="AR1309" s="67"/>
      <c r="AS1309" s="67"/>
      <c r="AT1309" s="67"/>
    </row>
    <row r="1310" spans="35:46" x14ac:dyDescent="0.45">
      <c r="AI1310" s="67"/>
      <c r="AJ1310" s="67"/>
      <c r="AK1310" s="67"/>
      <c r="AL1310" s="67"/>
      <c r="AM1310" s="67"/>
      <c r="AN1310" s="67"/>
      <c r="AO1310" s="67"/>
      <c r="AP1310" s="67"/>
      <c r="AQ1310" s="67"/>
      <c r="AR1310" s="67"/>
      <c r="AS1310" s="67"/>
      <c r="AT1310" s="67"/>
    </row>
    <row r="1311" spans="35:46" x14ac:dyDescent="0.45">
      <c r="AI1311" s="67"/>
      <c r="AJ1311" s="67"/>
      <c r="AK1311" s="67"/>
      <c r="AL1311" s="67"/>
      <c r="AM1311" s="67"/>
      <c r="AN1311" s="67"/>
      <c r="AO1311" s="67"/>
      <c r="AP1311" s="67"/>
      <c r="AQ1311" s="67"/>
      <c r="AR1311" s="67"/>
      <c r="AS1311" s="67"/>
      <c r="AT1311" s="67"/>
    </row>
    <row r="1312" spans="35:46" x14ac:dyDescent="0.45">
      <c r="AI1312" s="67"/>
      <c r="AJ1312" s="67"/>
      <c r="AK1312" s="67"/>
      <c r="AL1312" s="67"/>
      <c r="AM1312" s="67"/>
      <c r="AN1312" s="67"/>
      <c r="AO1312" s="67"/>
      <c r="AP1312" s="67"/>
      <c r="AQ1312" s="67"/>
      <c r="AR1312" s="67"/>
      <c r="AS1312" s="67"/>
      <c r="AT1312" s="67"/>
    </row>
    <row r="1313" spans="35:46" x14ac:dyDescent="0.45">
      <c r="AI1313" s="67"/>
      <c r="AJ1313" s="67"/>
      <c r="AK1313" s="67"/>
      <c r="AL1313" s="67"/>
      <c r="AM1313" s="67"/>
      <c r="AN1313" s="67"/>
      <c r="AO1313" s="67"/>
      <c r="AP1313" s="67"/>
      <c r="AQ1313" s="67"/>
      <c r="AR1313" s="67"/>
      <c r="AS1313" s="67"/>
      <c r="AT1313" s="67"/>
    </row>
    <row r="1314" spans="35:46" x14ac:dyDescent="0.45">
      <c r="AI1314" s="67"/>
      <c r="AJ1314" s="67"/>
      <c r="AK1314" s="67"/>
      <c r="AL1314" s="67"/>
      <c r="AM1314" s="67"/>
      <c r="AN1314" s="67"/>
      <c r="AO1314" s="67"/>
      <c r="AP1314" s="67"/>
      <c r="AQ1314" s="67"/>
      <c r="AR1314" s="67"/>
      <c r="AS1314" s="67"/>
      <c r="AT1314" s="67"/>
    </row>
    <row r="1315" spans="35:46" x14ac:dyDescent="0.45">
      <c r="AI1315" s="67"/>
      <c r="AJ1315" s="67"/>
      <c r="AK1315" s="67"/>
      <c r="AL1315" s="67"/>
      <c r="AM1315" s="67"/>
      <c r="AN1315" s="67"/>
      <c r="AO1315" s="67"/>
      <c r="AP1315" s="67"/>
      <c r="AQ1315" s="67"/>
      <c r="AR1315" s="67"/>
      <c r="AS1315" s="67"/>
      <c r="AT1315" s="67"/>
    </row>
    <row r="1316" spans="35:46" x14ac:dyDescent="0.45">
      <c r="AI1316" s="67"/>
      <c r="AJ1316" s="67"/>
      <c r="AK1316" s="67"/>
      <c r="AL1316" s="67"/>
      <c r="AM1316" s="67"/>
      <c r="AN1316" s="67"/>
      <c r="AO1316" s="67"/>
      <c r="AP1316" s="67"/>
      <c r="AQ1316" s="67"/>
      <c r="AR1316" s="67"/>
      <c r="AS1316" s="67"/>
      <c r="AT1316" s="67"/>
    </row>
    <row r="1317" spans="35:46" x14ac:dyDescent="0.45">
      <c r="AI1317" s="67"/>
      <c r="AJ1317" s="67"/>
      <c r="AK1317" s="67"/>
      <c r="AL1317" s="67"/>
      <c r="AM1317" s="67"/>
      <c r="AN1317" s="67"/>
      <c r="AO1317" s="67"/>
      <c r="AP1317" s="67"/>
      <c r="AQ1317" s="67"/>
      <c r="AR1317" s="67"/>
      <c r="AS1317" s="67"/>
      <c r="AT1317" s="67"/>
    </row>
    <row r="1318" spans="35:46" x14ac:dyDescent="0.45">
      <c r="AI1318" s="67"/>
      <c r="AJ1318" s="67"/>
      <c r="AK1318" s="67"/>
      <c r="AL1318" s="67"/>
      <c r="AM1318" s="67"/>
      <c r="AN1318" s="67"/>
      <c r="AO1318" s="67"/>
      <c r="AP1318" s="67"/>
      <c r="AQ1318" s="67"/>
      <c r="AR1318" s="67"/>
      <c r="AS1318" s="67"/>
      <c r="AT1318" s="67"/>
    </row>
    <row r="1319" spans="35:46" x14ac:dyDescent="0.45">
      <c r="AI1319" s="67"/>
      <c r="AJ1319" s="67"/>
      <c r="AK1319" s="67"/>
      <c r="AL1319" s="67"/>
      <c r="AM1319" s="67"/>
      <c r="AN1319" s="67"/>
      <c r="AO1319" s="67"/>
      <c r="AP1319" s="67"/>
      <c r="AQ1319" s="67"/>
      <c r="AR1319" s="67"/>
      <c r="AS1319" s="67"/>
      <c r="AT1319" s="67"/>
    </row>
    <row r="1320" spans="35:46" x14ac:dyDescent="0.45">
      <c r="AI1320" s="67"/>
      <c r="AJ1320" s="67"/>
      <c r="AK1320" s="67"/>
      <c r="AL1320" s="67"/>
      <c r="AM1320" s="67"/>
      <c r="AN1320" s="67"/>
      <c r="AO1320" s="67"/>
      <c r="AP1320" s="67"/>
      <c r="AQ1320" s="67"/>
      <c r="AR1320" s="67"/>
      <c r="AS1320" s="67"/>
      <c r="AT1320" s="67"/>
    </row>
    <row r="1321" spans="35:46" x14ac:dyDescent="0.45">
      <c r="AI1321" s="67"/>
      <c r="AJ1321" s="67"/>
      <c r="AK1321" s="67"/>
      <c r="AL1321" s="67"/>
      <c r="AM1321" s="67"/>
      <c r="AN1321" s="67"/>
      <c r="AO1321" s="67"/>
      <c r="AP1321" s="67"/>
      <c r="AQ1321" s="67"/>
      <c r="AR1321" s="67"/>
      <c r="AS1321" s="67"/>
      <c r="AT1321" s="67"/>
    </row>
    <row r="1322" spans="35:46" x14ac:dyDescent="0.45">
      <c r="AI1322" s="67"/>
      <c r="AJ1322" s="67"/>
      <c r="AK1322" s="67"/>
      <c r="AL1322" s="67"/>
      <c r="AM1322" s="67"/>
      <c r="AN1322" s="67"/>
      <c r="AO1322" s="67"/>
      <c r="AP1322" s="67"/>
      <c r="AQ1322" s="67"/>
      <c r="AR1322" s="67"/>
      <c r="AS1322" s="67"/>
      <c r="AT1322" s="67"/>
    </row>
    <row r="1323" spans="35:46" x14ac:dyDescent="0.45">
      <c r="AI1323" s="67"/>
      <c r="AJ1323" s="67"/>
      <c r="AK1323" s="67"/>
      <c r="AL1323" s="67"/>
      <c r="AM1323" s="67"/>
      <c r="AN1323" s="67"/>
      <c r="AO1323" s="67"/>
      <c r="AP1323" s="67"/>
      <c r="AQ1323" s="67"/>
      <c r="AR1323" s="67"/>
      <c r="AS1323" s="67"/>
      <c r="AT1323" s="67"/>
    </row>
    <row r="1324" spans="35:46" x14ac:dyDescent="0.45">
      <c r="AI1324" s="67"/>
      <c r="AJ1324" s="67"/>
      <c r="AK1324" s="67"/>
      <c r="AL1324" s="67"/>
      <c r="AM1324" s="67"/>
      <c r="AN1324" s="67"/>
      <c r="AO1324" s="67"/>
      <c r="AP1324" s="67"/>
      <c r="AQ1324" s="67"/>
      <c r="AR1324" s="67"/>
      <c r="AS1324" s="67"/>
      <c r="AT1324" s="67"/>
    </row>
    <row r="1325" spans="35:46" x14ac:dyDescent="0.45">
      <c r="AI1325" s="67"/>
      <c r="AJ1325" s="67"/>
      <c r="AK1325" s="67"/>
      <c r="AL1325" s="67"/>
      <c r="AM1325" s="67"/>
      <c r="AN1325" s="67"/>
      <c r="AO1325" s="67"/>
      <c r="AP1325" s="67"/>
      <c r="AQ1325" s="67"/>
      <c r="AR1325" s="67"/>
      <c r="AS1325" s="67"/>
      <c r="AT1325" s="67"/>
    </row>
    <row r="1326" spans="35:46" x14ac:dyDescent="0.45">
      <c r="AI1326" s="67"/>
      <c r="AJ1326" s="67"/>
      <c r="AK1326" s="67"/>
      <c r="AL1326" s="67"/>
      <c r="AM1326" s="67"/>
      <c r="AN1326" s="67"/>
      <c r="AO1326" s="67"/>
      <c r="AP1326" s="67"/>
      <c r="AQ1326" s="67"/>
      <c r="AR1326" s="67"/>
      <c r="AS1326" s="67"/>
      <c r="AT1326" s="67"/>
    </row>
    <row r="1327" spans="35:46" x14ac:dyDescent="0.45">
      <c r="AI1327" s="67"/>
      <c r="AJ1327" s="67"/>
      <c r="AK1327" s="67"/>
      <c r="AL1327" s="67"/>
      <c r="AM1327" s="67"/>
      <c r="AN1327" s="67"/>
      <c r="AO1327" s="67"/>
      <c r="AP1327" s="67"/>
      <c r="AQ1327" s="67"/>
      <c r="AR1327" s="67"/>
      <c r="AS1327" s="67"/>
      <c r="AT1327" s="67"/>
    </row>
    <row r="1328" spans="35:46" x14ac:dyDescent="0.45">
      <c r="AI1328" s="67"/>
      <c r="AJ1328" s="67"/>
      <c r="AK1328" s="67"/>
      <c r="AL1328" s="67"/>
      <c r="AM1328" s="67"/>
      <c r="AN1328" s="67"/>
      <c r="AO1328" s="67"/>
      <c r="AP1328" s="67"/>
      <c r="AQ1328" s="67"/>
      <c r="AR1328" s="67"/>
      <c r="AS1328" s="67"/>
      <c r="AT1328" s="67"/>
    </row>
    <row r="1329" spans="35:46" x14ac:dyDescent="0.45">
      <c r="AI1329" s="67"/>
      <c r="AJ1329" s="67"/>
      <c r="AK1329" s="67"/>
      <c r="AL1329" s="67"/>
      <c r="AM1329" s="67"/>
      <c r="AN1329" s="67"/>
      <c r="AO1329" s="67"/>
      <c r="AP1329" s="67"/>
      <c r="AQ1329" s="67"/>
      <c r="AR1329" s="67"/>
      <c r="AS1329" s="67"/>
      <c r="AT1329" s="67"/>
    </row>
    <row r="1330" spans="35:46" x14ac:dyDescent="0.45">
      <c r="AI1330" s="67"/>
      <c r="AJ1330" s="67"/>
      <c r="AK1330" s="67"/>
      <c r="AL1330" s="67"/>
      <c r="AM1330" s="67"/>
      <c r="AN1330" s="67"/>
      <c r="AO1330" s="67"/>
      <c r="AP1330" s="67"/>
      <c r="AQ1330" s="67"/>
      <c r="AR1330" s="67"/>
      <c r="AS1330" s="67"/>
      <c r="AT1330" s="67"/>
    </row>
    <row r="1331" spans="35:46" x14ac:dyDescent="0.45">
      <c r="AI1331" s="67"/>
      <c r="AJ1331" s="67"/>
      <c r="AK1331" s="67"/>
      <c r="AL1331" s="67"/>
      <c r="AM1331" s="67"/>
      <c r="AN1331" s="67"/>
      <c r="AO1331" s="67"/>
      <c r="AP1331" s="67"/>
      <c r="AQ1331" s="67"/>
      <c r="AR1331" s="67"/>
      <c r="AS1331" s="67"/>
      <c r="AT1331" s="67"/>
    </row>
    <row r="1332" spans="35:46" x14ac:dyDescent="0.45">
      <c r="AI1332" s="67"/>
      <c r="AJ1332" s="67"/>
      <c r="AK1332" s="67"/>
      <c r="AL1332" s="67"/>
      <c r="AM1332" s="67"/>
      <c r="AN1332" s="67"/>
      <c r="AO1332" s="67"/>
      <c r="AP1332" s="67"/>
      <c r="AQ1332" s="67"/>
      <c r="AR1332" s="67"/>
      <c r="AS1332" s="67"/>
      <c r="AT1332" s="67"/>
    </row>
    <row r="1333" spans="35:46" x14ac:dyDescent="0.45">
      <c r="AI1333" s="67"/>
      <c r="AJ1333" s="67"/>
      <c r="AK1333" s="67"/>
      <c r="AL1333" s="67"/>
      <c r="AM1333" s="67"/>
      <c r="AN1333" s="67"/>
      <c r="AO1333" s="67"/>
      <c r="AP1333" s="67"/>
      <c r="AQ1333" s="67"/>
      <c r="AR1333" s="67"/>
      <c r="AS1333" s="67"/>
      <c r="AT1333" s="67"/>
    </row>
    <row r="1334" spans="35:46" x14ac:dyDescent="0.45">
      <c r="AI1334" s="67"/>
      <c r="AJ1334" s="67"/>
      <c r="AK1334" s="67"/>
      <c r="AL1334" s="67"/>
      <c r="AM1334" s="67"/>
      <c r="AN1334" s="67"/>
      <c r="AO1334" s="67"/>
      <c r="AP1334" s="67"/>
      <c r="AQ1334" s="67"/>
      <c r="AR1334" s="67"/>
      <c r="AS1334" s="67"/>
      <c r="AT1334" s="67"/>
    </row>
    <row r="1335" spans="35:46" x14ac:dyDescent="0.45">
      <c r="AI1335" s="67"/>
      <c r="AJ1335" s="67"/>
      <c r="AK1335" s="67"/>
      <c r="AL1335" s="67"/>
      <c r="AM1335" s="67"/>
      <c r="AN1335" s="67"/>
      <c r="AO1335" s="67"/>
      <c r="AP1335" s="67"/>
      <c r="AQ1335" s="67"/>
      <c r="AR1335" s="67"/>
      <c r="AS1335" s="67"/>
      <c r="AT1335" s="67"/>
    </row>
    <row r="1336" spans="35:46" x14ac:dyDescent="0.45">
      <c r="AI1336" s="67"/>
      <c r="AJ1336" s="67"/>
      <c r="AK1336" s="67"/>
      <c r="AL1336" s="67"/>
      <c r="AM1336" s="67"/>
      <c r="AN1336" s="67"/>
      <c r="AO1336" s="67"/>
      <c r="AP1336" s="67"/>
      <c r="AQ1336" s="67"/>
      <c r="AR1336" s="67"/>
      <c r="AS1336" s="67"/>
      <c r="AT1336" s="67"/>
    </row>
    <row r="1337" spans="35:46" x14ac:dyDescent="0.45">
      <c r="AI1337" s="67"/>
      <c r="AJ1337" s="67"/>
      <c r="AK1337" s="67"/>
      <c r="AL1337" s="67"/>
      <c r="AM1337" s="67"/>
      <c r="AN1337" s="67"/>
      <c r="AO1337" s="67"/>
      <c r="AP1337" s="67"/>
      <c r="AQ1337" s="67"/>
      <c r="AR1337" s="67"/>
      <c r="AS1337" s="67"/>
      <c r="AT1337" s="67"/>
    </row>
    <row r="1338" spans="35:46" x14ac:dyDescent="0.45">
      <c r="AI1338" s="67"/>
      <c r="AJ1338" s="67"/>
      <c r="AK1338" s="67"/>
      <c r="AL1338" s="67"/>
      <c r="AM1338" s="67"/>
      <c r="AN1338" s="67"/>
      <c r="AO1338" s="67"/>
      <c r="AP1338" s="67"/>
      <c r="AQ1338" s="67"/>
      <c r="AR1338" s="67"/>
      <c r="AS1338" s="67"/>
      <c r="AT1338" s="67"/>
    </row>
    <row r="1339" spans="35:46" x14ac:dyDescent="0.45">
      <c r="AI1339" s="67"/>
      <c r="AJ1339" s="67"/>
      <c r="AK1339" s="67"/>
      <c r="AL1339" s="67"/>
      <c r="AM1339" s="67"/>
      <c r="AN1339" s="67"/>
      <c r="AO1339" s="67"/>
      <c r="AP1339" s="67"/>
      <c r="AQ1339" s="67"/>
      <c r="AR1339" s="67"/>
      <c r="AS1339" s="67"/>
      <c r="AT1339" s="67"/>
    </row>
    <row r="1340" spans="35:46" x14ac:dyDescent="0.45">
      <c r="AI1340" s="67"/>
      <c r="AJ1340" s="67"/>
      <c r="AK1340" s="67"/>
      <c r="AL1340" s="67"/>
      <c r="AM1340" s="67"/>
      <c r="AN1340" s="67"/>
      <c r="AO1340" s="67"/>
      <c r="AP1340" s="67"/>
      <c r="AQ1340" s="67"/>
      <c r="AR1340" s="67"/>
      <c r="AS1340" s="67"/>
      <c r="AT1340" s="67"/>
    </row>
    <row r="1341" spans="35:46" x14ac:dyDescent="0.45">
      <c r="AI1341" s="67"/>
      <c r="AJ1341" s="67"/>
      <c r="AK1341" s="67"/>
      <c r="AL1341" s="67"/>
      <c r="AM1341" s="67"/>
      <c r="AN1341" s="67"/>
      <c r="AO1341" s="67"/>
      <c r="AP1341" s="67"/>
      <c r="AQ1341" s="67"/>
      <c r="AR1341" s="67"/>
      <c r="AS1341" s="67"/>
      <c r="AT1341" s="67"/>
    </row>
    <row r="1342" spans="35:46" x14ac:dyDescent="0.45">
      <c r="AI1342" s="67"/>
      <c r="AJ1342" s="67"/>
      <c r="AK1342" s="67"/>
      <c r="AL1342" s="67"/>
      <c r="AM1342" s="67"/>
      <c r="AN1342" s="67"/>
      <c r="AO1342" s="67"/>
      <c r="AP1342" s="67"/>
      <c r="AQ1342" s="67"/>
      <c r="AR1342" s="67"/>
      <c r="AS1342" s="67"/>
      <c r="AT1342" s="67"/>
    </row>
    <row r="1343" spans="35:46" x14ac:dyDescent="0.45">
      <c r="AI1343" s="67"/>
      <c r="AJ1343" s="67"/>
      <c r="AK1343" s="67"/>
      <c r="AL1343" s="67"/>
      <c r="AM1343" s="67"/>
      <c r="AN1343" s="67"/>
      <c r="AO1343" s="67"/>
      <c r="AP1343" s="67"/>
      <c r="AQ1343" s="67"/>
      <c r="AR1343" s="67"/>
      <c r="AS1343" s="67"/>
      <c r="AT1343" s="67"/>
    </row>
    <row r="1344" spans="35:46" x14ac:dyDescent="0.45">
      <c r="AI1344" s="67"/>
      <c r="AJ1344" s="67"/>
      <c r="AK1344" s="67"/>
      <c r="AL1344" s="67"/>
      <c r="AM1344" s="67"/>
      <c r="AN1344" s="67"/>
      <c r="AO1344" s="67"/>
      <c r="AP1344" s="67"/>
      <c r="AQ1344" s="67"/>
      <c r="AR1344" s="67"/>
      <c r="AS1344" s="67"/>
      <c r="AT1344" s="67"/>
    </row>
    <row r="1345" spans="35:46" x14ac:dyDescent="0.45">
      <c r="AI1345" s="67"/>
      <c r="AJ1345" s="67"/>
      <c r="AK1345" s="67"/>
      <c r="AL1345" s="67"/>
      <c r="AM1345" s="67"/>
      <c r="AN1345" s="67"/>
      <c r="AO1345" s="67"/>
      <c r="AP1345" s="67"/>
      <c r="AQ1345" s="67"/>
      <c r="AR1345" s="67"/>
      <c r="AS1345" s="67"/>
      <c r="AT1345" s="67"/>
    </row>
    <row r="1346" spans="35:46" x14ac:dyDescent="0.45">
      <c r="AI1346" s="67"/>
      <c r="AJ1346" s="67"/>
      <c r="AK1346" s="67"/>
      <c r="AL1346" s="67"/>
      <c r="AM1346" s="67"/>
      <c r="AN1346" s="67"/>
      <c r="AO1346" s="67"/>
      <c r="AP1346" s="67"/>
      <c r="AQ1346" s="67"/>
      <c r="AR1346" s="67"/>
      <c r="AS1346" s="67"/>
      <c r="AT1346" s="67"/>
    </row>
    <row r="1347" spans="35:46" x14ac:dyDescent="0.45">
      <c r="AI1347" s="67"/>
      <c r="AJ1347" s="67"/>
      <c r="AK1347" s="67"/>
      <c r="AL1347" s="67"/>
      <c r="AM1347" s="67"/>
      <c r="AN1347" s="67"/>
      <c r="AO1347" s="67"/>
      <c r="AP1347" s="67"/>
      <c r="AQ1347" s="67"/>
      <c r="AR1347" s="67"/>
      <c r="AS1347" s="67"/>
      <c r="AT1347" s="67"/>
    </row>
    <row r="1348" spans="35:46" x14ac:dyDescent="0.45">
      <c r="AI1348" s="67"/>
      <c r="AJ1348" s="67"/>
      <c r="AK1348" s="67"/>
      <c r="AL1348" s="67"/>
      <c r="AM1348" s="67"/>
      <c r="AN1348" s="67"/>
      <c r="AO1348" s="67"/>
      <c r="AP1348" s="67"/>
      <c r="AQ1348" s="67"/>
      <c r="AR1348" s="67"/>
      <c r="AS1348" s="67"/>
      <c r="AT1348" s="67"/>
    </row>
    <row r="1349" spans="35:46" x14ac:dyDescent="0.45">
      <c r="AI1349" s="67"/>
      <c r="AJ1349" s="67"/>
      <c r="AK1349" s="67"/>
      <c r="AL1349" s="67"/>
      <c r="AM1349" s="67"/>
      <c r="AN1349" s="67"/>
      <c r="AO1349" s="67"/>
      <c r="AP1349" s="67"/>
      <c r="AQ1349" s="67"/>
      <c r="AR1349" s="67"/>
      <c r="AS1349" s="67"/>
      <c r="AT1349" s="67"/>
    </row>
    <row r="1350" spans="35:46" x14ac:dyDescent="0.45">
      <c r="AI1350" s="67"/>
      <c r="AJ1350" s="67"/>
      <c r="AK1350" s="67"/>
      <c r="AL1350" s="67"/>
      <c r="AM1350" s="67"/>
      <c r="AN1350" s="67"/>
      <c r="AO1350" s="67"/>
      <c r="AP1350" s="67"/>
      <c r="AQ1350" s="67"/>
      <c r="AR1350" s="67"/>
      <c r="AS1350" s="67"/>
      <c r="AT1350" s="67"/>
    </row>
    <row r="1351" spans="35:46" x14ac:dyDescent="0.45">
      <c r="AI1351" s="67"/>
      <c r="AJ1351" s="67"/>
      <c r="AK1351" s="67"/>
      <c r="AL1351" s="67"/>
      <c r="AM1351" s="67"/>
      <c r="AN1351" s="67"/>
      <c r="AO1351" s="67"/>
      <c r="AP1351" s="67"/>
      <c r="AQ1351" s="67"/>
      <c r="AR1351" s="67"/>
      <c r="AS1351" s="67"/>
      <c r="AT1351" s="67"/>
    </row>
    <row r="1352" spans="35:46" x14ac:dyDescent="0.45">
      <c r="AI1352" s="67"/>
      <c r="AJ1352" s="67"/>
      <c r="AK1352" s="67"/>
      <c r="AL1352" s="67"/>
      <c r="AM1352" s="67"/>
      <c r="AN1352" s="67"/>
      <c r="AO1352" s="67"/>
      <c r="AP1352" s="67"/>
      <c r="AQ1352" s="67"/>
      <c r="AR1352" s="67"/>
      <c r="AS1352" s="67"/>
      <c r="AT1352" s="67"/>
    </row>
    <row r="1353" spans="35:46" x14ac:dyDescent="0.45">
      <c r="AI1353" s="67"/>
      <c r="AJ1353" s="67"/>
      <c r="AK1353" s="67"/>
      <c r="AL1353" s="67"/>
      <c r="AM1353" s="67"/>
      <c r="AN1353" s="67"/>
      <c r="AO1353" s="67"/>
      <c r="AP1353" s="67"/>
      <c r="AQ1353" s="67"/>
      <c r="AR1353" s="67"/>
      <c r="AS1353" s="67"/>
      <c r="AT1353" s="67"/>
    </row>
    <row r="1354" spans="35:46" x14ac:dyDescent="0.45">
      <c r="AI1354" s="67"/>
      <c r="AJ1354" s="67"/>
      <c r="AK1354" s="67"/>
      <c r="AL1354" s="67"/>
      <c r="AM1354" s="67"/>
      <c r="AN1354" s="67"/>
      <c r="AO1354" s="67"/>
      <c r="AP1354" s="67"/>
      <c r="AQ1354" s="67"/>
      <c r="AR1354" s="67"/>
      <c r="AS1354" s="67"/>
      <c r="AT1354" s="67"/>
    </row>
    <row r="1355" spans="35:46" x14ac:dyDescent="0.45">
      <c r="AI1355" s="67"/>
      <c r="AJ1355" s="67"/>
      <c r="AK1355" s="67"/>
      <c r="AL1355" s="67"/>
      <c r="AM1355" s="67"/>
      <c r="AN1355" s="67"/>
      <c r="AO1355" s="67"/>
      <c r="AP1355" s="67"/>
      <c r="AQ1355" s="67"/>
      <c r="AR1355" s="67"/>
      <c r="AS1355" s="67"/>
      <c r="AT1355" s="67"/>
    </row>
    <row r="1356" spans="35:46" x14ac:dyDescent="0.45">
      <c r="AI1356" s="67"/>
      <c r="AJ1356" s="67"/>
      <c r="AK1356" s="67"/>
      <c r="AL1356" s="67"/>
      <c r="AM1356" s="67"/>
      <c r="AN1356" s="67"/>
      <c r="AO1356" s="67"/>
      <c r="AP1356" s="67"/>
      <c r="AQ1356" s="67"/>
      <c r="AR1356" s="67"/>
      <c r="AS1356" s="67"/>
      <c r="AT1356" s="67"/>
    </row>
    <row r="1357" spans="35:46" x14ac:dyDescent="0.45">
      <c r="AI1357" s="67"/>
      <c r="AJ1357" s="67"/>
      <c r="AK1357" s="67"/>
      <c r="AL1357" s="67"/>
      <c r="AM1357" s="67"/>
      <c r="AN1357" s="67"/>
      <c r="AO1357" s="67"/>
      <c r="AP1357" s="67"/>
      <c r="AQ1357" s="67"/>
      <c r="AR1357" s="67"/>
      <c r="AS1357" s="67"/>
      <c r="AT1357" s="67"/>
    </row>
    <row r="1358" spans="35:46" x14ac:dyDescent="0.45">
      <c r="AI1358" s="67"/>
      <c r="AJ1358" s="67"/>
      <c r="AK1358" s="67"/>
      <c r="AL1358" s="67"/>
      <c r="AM1358" s="67"/>
      <c r="AN1358" s="67"/>
      <c r="AO1358" s="67"/>
      <c r="AP1358" s="67"/>
      <c r="AQ1358" s="67"/>
      <c r="AR1358" s="67"/>
      <c r="AS1358" s="67"/>
      <c r="AT1358" s="67"/>
    </row>
    <row r="1359" spans="35:46" x14ac:dyDescent="0.45">
      <c r="AI1359" s="67"/>
      <c r="AJ1359" s="67"/>
      <c r="AK1359" s="67"/>
      <c r="AL1359" s="67"/>
      <c r="AM1359" s="67"/>
      <c r="AN1359" s="67"/>
      <c r="AO1359" s="67"/>
      <c r="AP1359" s="67"/>
      <c r="AQ1359" s="67"/>
      <c r="AR1359" s="67"/>
      <c r="AS1359" s="67"/>
      <c r="AT1359" s="67"/>
    </row>
    <row r="1360" spans="35:46" x14ac:dyDescent="0.45">
      <c r="AI1360" s="67"/>
      <c r="AJ1360" s="67"/>
      <c r="AK1360" s="67"/>
      <c r="AL1360" s="67"/>
      <c r="AM1360" s="67"/>
      <c r="AN1360" s="67"/>
      <c r="AO1360" s="67"/>
      <c r="AP1360" s="67"/>
      <c r="AQ1360" s="67"/>
      <c r="AR1360" s="67"/>
      <c r="AS1360" s="67"/>
      <c r="AT1360" s="67"/>
    </row>
    <row r="1361" spans="35:46" x14ac:dyDescent="0.45">
      <c r="AI1361" s="67"/>
      <c r="AJ1361" s="67"/>
      <c r="AK1361" s="67"/>
      <c r="AL1361" s="67"/>
      <c r="AM1361" s="67"/>
      <c r="AN1361" s="67"/>
      <c r="AO1361" s="67"/>
      <c r="AP1361" s="67"/>
      <c r="AQ1361" s="67"/>
      <c r="AR1361" s="67"/>
      <c r="AS1361" s="67"/>
      <c r="AT1361" s="67"/>
    </row>
    <row r="1362" spans="35:46" x14ac:dyDescent="0.45">
      <c r="AI1362" s="67"/>
      <c r="AJ1362" s="67"/>
      <c r="AK1362" s="67"/>
      <c r="AL1362" s="67"/>
      <c r="AM1362" s="67"/>
      <c r="AN1362" s="67"/>
      <c r="AO1362" s="67"/>
      <c r="AP1362" s="67"/>
      <c r="AQ1362" s="67"/>
      <c r="AR1362" s="67"/>
      <c r="AS1362" s="67"/>
      <c r="AT1362" s="67"/>
    </row>
    <row r="1363" spans="35:46" x14ac:dyDescent="0.45">
      <c r="AI1363" s="67"/>
      <c r="AJ1363" s="67"/>
      <c r="AK1363" s="67"/>
      <c r="AL1363" s="67"/>
      <c r="AM1363" s="67"/>
      <c r="AN1363" s="67"/>
      <c r="AO1363" s="67"/>
      <c r="AP1363" s="67"/>
      <c r="AQ1363" s="67"/>
      <c r="AR1363" s="67"/>
      <c r="AS1363" s="67"/>
      <c r="AT1363" s="67"/>
    </row>
    <row r="1364" spans="35:46" x14ac:dyDescent="0.45">
      <c r="AI1364" s="67"/>
      <c r="AJ1364" s="67"/>
      <c r="AK1364" s="67"/>
      <c r="AL1364" s="67"/>
      <c r="AM1364" s="67"/>
      <c r="AN1364" s="67"/>
      <c r="AO1364" s="67"/>
      <c r="AP1364" s="67"/>
      <c r="AQ1364" s="67"/>
      <c r="AR1364" s="67"/>
      <c r="AS1364" s="67"/>
      <c r="AT1364" s="67"/>
    </row>
    <row r="1365" spans="35:46" x14ac:dyDescent="0.45">
      <c r="AI1365" s="67"/>
      <c r="AJ1365" s="67"/>
      <c r="AK1365" s="67"/>
      <c r="AL1365" s="67"/>
      <c r="AM1365" s="67"/>
      <c r="AN1365" s="67"/>
      <c r="AO1365" s="67"/>
      <c r="AP1365" s="67"/>
      <c r="AQ1365" s="67"/>
      <c r="AR1365" s="67"/>
      <c r="AS1365" s="67"/>
      <c r="AT1365" s="67"/>
    </row>
    <row r="1366" spans="35:46" x14ac:dyDescent="0.45">
      <c r="AI1366" s="67"/>
      <c r="AJ1366" s="67"/>
      <c r="AK1366" s="67"/>
      <c r="AL1366" s="67"/>
      <c r="AM1366" s="67"/>
      <c r="AN1366" s="67"/>
      <c r="AO1366" s="67"/>
      <c r="AP1366" s="67"/>
      <c r="AQ1366" s="67"/>
      <c r="AR1366" s="67"/>
      <c r="AS1366" s="67"/>
      <c r="AT1366" s="67"/>
    </row>
    <row r="1367" spans="35:46" x14ac:dyDescent="0.45">
      <c r="AI1367" s="67"/>
      <c r="AJ1367" s="67"/>
      <c r="AK1367" s="67"/>
      <c r="AL1367" s="67"/>
      <c r="AM1367" s="67"/>
      <c r="AN1367" s="67"/>
      <c r="AO1367" s="67"/>
      <c r="AP1367" s="67"/>
      <c r="AQ1367" s="67"/>
      <c r="AR1367" s="67"/>
      <c r="AS1367" s="67"/>
      <c r="AT1367" s="67"/>
    </row>
    <row r="1368" spans="35:46" x14ac:dyDescent="0.45">
      <c r="AI1368" s="67"/>
      <c r="AJ1368" s="67"/>
      <c r="AK1368" s="67"/>
      <c r="AL1368" s="67"/>
      <c r="AM1368" s="67"/>
      <c r="AN1368" s="67"/>
      <c r="AO1368" s="67"/>
      <c r="AP1368" s="67"/>
      <c r="AQ1368" s="67"/>
      <c r="AR1368" s="67"/>
      <c r="AS1368" s="67"/>
      <c r="AT1368" s="67"/>
    </row>
    <row r="1369" spans="35:46" x14ac:dyDescent="0.45">
      <c r="AI1369" s="67"/>
      <c r="AJ1369" s="67"/>
      <c r="AK1369" s="67"/>
      <c r="AL1369" s="67"/>
      <c r="AM1369" s="67"/>
      <c r="AN1369" s="67"/>
      <c r="AO1369" s="67"/>
      <c r="AP1369" s="67"/>
      <c r="AQ1369" s="67"/>
      <c r="AR1369" s="67"/>
      <c r="AS1369" s="67"/>
      <c r="AT1369" s="67"/>
    </row>
    <row r="1370" spans="35:46" x14ac:dyDescent="0.45">
      <c r="AI1370" s="67"/>
      <c r="AJ1370" s="67"/>
      <c r="AK1370" s="67"/>
      <c r="AL1370" s="67"/>
      <c r="AM1370" s="67"/>
      <c r="AN1370" s="67"/>
      <c r="AO1370" s="67"/>
      <c r="AP1370" s="67"/>
      <c r="AQ1370" s="67"/>
      <c r="AR1370" s="67"/>
      <c r="AS1370" s="67"/>
      <c r="AT1370" s="67"/>
    </row>
    <row r="1371" spans="35:46" x14ac:dyDescent="0.45">
      <c r="AI1371" s="67"/>
      <c r="AJ1371" s="67"/>
      <c r="AK1371" s="67"/>
      <c r="AL1371" s="67"/>
      <c r="AM1371" s="67"/>
      <c r="AN1371" s="67"/>
      <c r="AO1371" s="67"/>
      <c r="AP1371" s="67"/>
      <c r="AQ1371" s="67"/>
      <c r="AR1371" s="67"/>
      <c r="AS1371" s="67"/>
      <c r="AT1371" s="67"/>
    </row>
    <row r="1372" spans="35:46" x14ac:dyDescent="0.45">
      <c r="AI1372" s="67"/>
      <c r="AJ1372" s="67"/>
      <c r="AK1372" s="67"/>
      <c r="AL1372" s="67"/>
      <c r="AM1372" s="67"/>
      <c r="AN1372" s="67"/>
      <c r="AO1372" s="67"/>
      <c r="AP1372" s="67"/>
      <c r="AQ1372" s="67"/>
      <c r="AR1372" s="67"/>
      <c r="AS1372" s="67"/>
      <c r="AT1372" s="67"/>
    </row>
    <row r="1373" spans="35:46" x14ac:dyDescent="0.45">
      <c r="AI1373" s="67"/>
      <c r="AJ1373" s="67"/>
      <c r="AK1373" s="67"/>
      <c r="AL1373" s="67"/>
      <c r="AM1373" s="67"/>
      <c r="AN1373" s="67"/>
      <c r="AO1373" s="67"/>
      <c r="AP1373" s="67"/>
      <c r="AQ1373" s="67"/>
      <c r="AR1373" s="67"/>
      <c r="AS1373" s="67"/>
      <c r="AT1373" s="67"/>
    </row>
    <row r="1374" spans="35:46" x14ac:dyDescent="0.45">
      <c r="AI1374" s="67"/>
      <c r="AJ1374" s="67"/>
      <c r="AK1374" s="67"/>
      <c r="AL1374" s="67"/>
      <c r="AM1374" s="67"/>
      <c r="AN1374" s="67"/>
      <c r="AO1374" s="67"/>
      <c r="AP1374" s="67"/>
      <c r="AQ1374" s="67"/>
      <c r="AR1374" s="67"/>
      <c r="AS1374" s="67"/>
      <c r="AT1374" s="67"/>
    </row>
    <row r="1375" spans="35:46" x14ac:dyDescent="0.45">
      <c r="AI1375" s="67"/>
      <c r="AJ1375" s="67"/>
      <c r="AK1375" s="67"/>
      <c r="AL1375" s="67"/>
      <c r="AM1375" s="67"/>
      <c r="AN1375" s="67"/>
      <c r="AO1375" s="67"/>
      <c r="AP1375" s="67"/>
      <c r="AQ1375" s="67"/>
      <c r="AR1375" s="67"/>
      <c r="AS1375" s="67"/>
      <c r="AT1375" s="67"/>
    </row>
    <row r="1376" spans="35:46" x14ac:dyDescent="0.45">
      <c r="AI1376" s="67"/>
      <c r="AJ1376" s="67"/>
      <c r="AK1376" s="67"/>
      <c r="AL1376" s="67"/>
      <c r="AM1376" s="67"/>
      <c r="AN1376" s="67"/>
      <c r="AO1376" s="67"/>
      <c r="AP1376" s="67"/>
      <c r="AQ1376" s="67"/>
      <c r="AR1376" s="67"/>
      <c r="AS1376" s="67"/>
      <c r="AT1376" s="67"/>
    </row>
    <row r="1377" spans="35:46" x14ac:dyDescent="0.45">
      <c r="AI1377" s="67"/>
      <c r="AJ1377" s="67"/>
      <c r="AK1377" s="67"/>
      <c r="AL1377" s="67"/>
      <c r="AM1377" s="67"/>
      <c r="AN1377" s="67"/>
      <c r="AO1377" s="67"/>
      <c r="AP1377" s="67"/>
      <c r="AQ1377" s="67"/>
      <c r="AR1377" s="67"/>
      <c r="AS1377" s="67"/>
      <c r="AT1377" s="67"/>
    </row>
    <row r="1378" spans="35:46" x14ac:dyDescent="0.45">
      <c r="AI1378" s="67"/>
      <c r="AJ1378" s="67"/>
      <c r="AK1378" s="67"/>
      <c r="AL1378" s="67"/>
      <c r="AM1378" s="67"/>
      <c r="AN1378" s="67"/>
      <c r="AO1378" s="67"/>
      <c r="AP1378" s="67"/>
      <c r="AQ1378" s="67"/>
      <c r="AR1378" s="67"/>
      <c r="AS1378" s="67"/>
      <c r="AT1378" s="67"/>
    </row>
    <row r="1379" spans="35:46" x14ac:dyDescent="0.45">
      <c r="AI1379" s="67"/>
      <c r="AJ1379" s="67"/>
      <c r="AK1379" s="67"/>
      <c r="AL1379" s="67"/>
      <c r="AM1379" s="67"/>
      <c r="AN1379" s="67"/>
      <c r="AO1379" s="67"/>
      <c r="AP1379" s="67"/>
      <c r="AQ1379" s="67"/>
      <c r="AR1379" s="67"/>
      <c r="AS1379" s="67"/>
      <c r="AT1379" s="67"/>
    </row>
    <row r="1380" spans="35:46" x14ac:dyDescent="0.45">
      <c r="AI1380" s="67"/>
      <c r="AJ1380" s="67"/>
      <c r="AK1380" s="67"/>
      <c r="AL1380" s="67"/>
      <c r="AM1380" s="67"/>
      <c r="AN1380" s="67"/>
      <c r="AO1380" s="67"/>
      <c r="AP1380" s="67"/>
      <c r="AQ1380" s="67"/>
      <c r="AR1380" s="67"/>
      <c r="AS1380" s="67"/>
      <c r="AT1380" s="67"/>
    </row>
    <row r="1381" spans="35:46" x14ac:dyDescent="0.45">
      <c r="AI1381" s="67"/>
      <c r="AJ1381" s="67"/>
      <c r="AK1381" s="67"/>
      <c r="AL1381" s="67"/>
      <c r="AM1381" s="67"/>
      <c r="AN1381" s="67"/>
      <c r="AO1381" s="67"/>
      <c r="AP1381" s="67"/>
      <c r="AQ1381" s="67"/>
      <c r="AR1381" s="67"/>
      <c r="AS1381" s="67"/>
      <c r="AT1381" s="67"/>
    </row>
    <row r="1382" spans="35:46" x14ac:dyDescent="0.45">
      <c r="AI1382" s="67"/>
      <c r="AJ1382" s="67"/>
      <c r="AK1382" s="67"/>
      <c r="AL1382" s="67"/>
      <c r="AM1382" s="67"/>
      <c r="AN1382" s="67"/>
      <c r="AO1382" s="67"/>
      <c r="AP1382" s="67"/>
      <c r="AQ1382" s="67"/>
      <c r="AR1382" s="67"/>
      <c r="AS1382" s="67"/>
      <c r="AT1382" s="67"/>
    </row>
    <row r="1383" spans="35:46" x14ac:dyDescent="0.45">
      <c r="AI1383" s="67"/>
      <c r="AJ1383" s="67"/>
      <c r="AK1383" s="67"/>
      <c r="AL1383" s="67"/>
      <c r="AM1383" s="67"/>
      <c r="AN1383" s="67"/>
      <c r="AO1383" s="67"/>
      <c r="AP1383" s="67"/>
      <c r="AQ1383" s="67"/>
      <c r="AR1383" s="67"/>
      <c r="AS1383" s="67"/>
      <c r="AT1383" s="67"/>
    </row>
    <row r="1384" spans="35:46" x14ac:dyDescent="0.45">
      <c r="AI1384" s="67"/>
      <c r="AJ1384" s="67"/>
      <c r="AK1384" s="67"/>
      <c r="AL1384" s="67"/>
      <c r="AM1384" s="67"/>
      <c r="AN1384" s="67"/>
      <c r="AO1384" s="67"/>
      <c r="AP1384" s="67"/>
      <c r="AQ1384" s="67"/>
      <c r="AR1384" s="67"/>
      <c r="AS1384" s="67"/>
      <c r="AT1384" s="67"/>
    </row>
    <row r="1385" spans="35:46" x14ac:dyDescent="0.45">
      <c r="AI1385" s="67"/>
      <c r="AJ1385" s="67"/>
      <c r="AK1385" s="67"/>
      <c r="AL1385" s="67"/>
      <c r="AM1385" s="67"/>
      <c r="AN1385" s="67"/>
      <c r="AO1385" s="67"/>
      <c r="AP1385" s="67"/>
      <c r="AQ1385" s="67"/>
      <c r="AR1385" s="67"/>
      <c r="AS1385" s="67"/>
      <c r="AT1385" s="67"/>
    </row>
    <row r="1386" spans="35:46" x14ac:dyDescent="0.45">
      <c r="AI1386" s="67"/>
      <c r="AJ1386" s="67"/>
      <c r="AK1386" s="67"/>
      <c r="AL1386" s="67"/>
      <c r="AM1386" s="67"/>
      <c r="AN1386" s="67"/>
      <c r="AO1386" s="67"/>
      <c r="AP1386" s="67"/>
      <c r="AQ1386" s="67"/>
      <c r="AR1386" s="67"/>
      <c r="AS1386" s="67"/>
      <c r="AT1386" s="67"/>
    </row>
    <row r="1387" spans="35:46" x14ac:dyDescent="0.45">
      <c r="AI1387" s="67"/>
      <c r="AJ1387" s="67"/>
      <c r="AK1387" s="67"/>
      <c r="AL1387" s="67"/>
      <c r="AM1387" s="67"/>
      <c r="AN1387" s="67"/>
      <c r="AO1387" s="67"/>
      <c r="AP1387" s="67"/>
      <c r="AQ1387" s="67"/>
      <c r="AR1387" s="67"/>
      <c r="AS1387" s="67"/>
      <c r="AT1387" s="67"/>
    </row>
    <row r="1388" spans="35:46" x14ac:dyDescent="0.45">
      <c r="AI1388" s="67"/>
      <c r="AJ1388" s="67"/>
      <c r="AK1388" s="67"/>
      <c r="AL1388" s="67"/>
      <c r="AM1388" s="67"/>
      <c r="AN1388" s="67"/>
      <c r="AO1388" s="67"/>
      <c r="AP1388" s="67"/>
      <c r="AQ1388" s="67"/>
      <c r="AR1388" s="67"/>
      <c r="AS1388" s="67"/>
      <c r="AT1388" s="67"/>
    </row>
    <row r="1389" spans="35:46" x14ac:dyDescent="0.45">
      <c r="AI1389" s="67"/>
      <c r="AJ1389" s="67"/>
      <c r="AK1389" s="67"/>
      <c r="AL1389" s="67"/>
      <c r="AM1389" s="67"/>
      <c r="AN1389" s="67"/>
      <c r="AO1389" s="67"/>
      <c r="AP1389" s="67"/>
      <c r="AQ1389" s="67"/>
      <c r="AR1389" s="67"/>
      <c r="AS1389" s="67"/>
      <c r="AT1389" s="67"/>
    </row>
    <row r="1390" spans="35:46" x14ac:dyDescent="0.45">
      <c r="AI1390" s="67"/>
      <c r="AJ1390" s="67"/>
      <c r="AK1390" s="67"/>
      <c r="AL1390" s="67"/>
      <c r="AM1390" s="67"/>
      <c r="AN1390" s="67"/>
      <c r="AO1390" s="67"/>
      <c r="AP1390" s="67"/>
      <c r="AQ1390" s="67"/>
      <c r="AR1390" s="67"/>
      <c r="AS1390" s="67"/>
      <c r="AT1390" s="67"/>
    </row>
    <row r="1391" spans="35:46" x14ac:dyDescent="0.45">
      <c r="AI1391" s="67"/>
      <c r="AJ1391" s="67"/>
      <c r="AK1391" s="67"/>
      <c r="AL1391" s="67"/>
      <c r="AM1391" s="67"/>
      <c r="AN1391" s="67"/>
      <c r="AO1391" s="67"/>
      <c r="AP1391" s="67"/>
      <c r="AQ1391" s="67"/>
      <c r="AR1391" s="67"/>
      <c r="AS1391" s="67"/>
      <c r="AT1391" s="67"/>
    </row>
    <row r="1392" spans="35:46" x14ac:dyDescent="0.45">
      <c r="AI1392" s="67"/>
      <c r="AJ1392" s="67"/>
      <c r="AK1392" s="67"/>
      <c r="AL1392" s="67"/>
      <c r="AM1392" s="67"/>
      <c r="AN1392" s="67"/>
      <c r="AO1392" s="67"/>
      <c r="AP1392" s="67"/>
      <c r="AQ1392" s="67"/>
      <c r="AR1392" s="67"/>
      <c r="AS1392" s="67"/>
      <c r="AT1392" s="67"/>
    </row>
    <row r="1393" spans="35:46" x14ac:dyDescent="0.45">
      <c r="AI1393" s="67"/>
      <c r="AJ1393" s="67"/>
      <c r="AK1393" s="67"/>
      <c r="AL1393" s="67"/>
      <c r="AM1393" s="67"/>
      <c r="AN1393" s="67"/>
      <c r="AO1393" s="67"/>
      <c r="AP1393" s="67"/>
      <c r="AQ1393" s="67"/>
      <c r="AR1393" s="67"/>
      <c r="AS1393" s="67"/>
      <c r="AT1393" s="67"/>
    </row>
    <row r="1394" spans="35:46" x14ac:dyDescent="0.45">
      <c r="AI1394" s="67"/>
      <c r="AJ1394" s="67"/>
      <c r="AK1394" s="67"/>
      <c r="AL1394" s="67"/>
      <c r="AM1394" s="67"/>
      <c r="AN1394" s="67"/>
      <c r="AO1394" s="67"/>
      <c r="AP1394" s="67"/>
      <c r="AQ1394" s="67"/>
      <c r="AR1394" s="67"/>
      <c r="AS1394" s="67"/>
      <c r="AT1394" s="67"/>
    </row>
    <row r="1395" spans="35:46" x14ac:dyDescent="0.45">
      <c r="AI1395" s="67"/>
      <c r="AJ1395" s="67"/>
      <c r="AK1395" s="67"/>
      <c r="AL1395" s="67"/>
      <c r="AM1395" s="67"/>
      <c r="AN1395" s="67"/>
      <c r="AO1395" s="67"/>
      <c r="AP1395" s="67"/>
      <c r="AQ1395" s="67"/>
      <c r="AR1395" s="67"/>
      <c r="AS1395" s="67"/>
      <c r="AT1395" s="67"/>
    </row>
    <row r="1396" spans="35:46" x14ac:dyDescent="0.45">
      <c r="AI1396" s="67"/>
      <c r="AJ1396" s="67"/>
      <c r="AK1396" s="67"/>
      <c r="AL1396" s="67"/>
      <c r="AM1396" s="67"/>
      <c r="AN1396" s="67"/>
      <c r="AO1396" s="67"/>
      <c r="AP1396" s="67"/>
      <c r="AQ1396" s="67"/>
      <c r="AR1396" s="67"/>
      <c r="AS1396" s="67"/>
      <c r="AT1396" s="67"/>
    </row>
    <row r="1397" spans="35:46" x14ac:dyDescent="0.45">
      <c r="AI1397" s="67"/>
      <c r="AJ1397" s="67"/>
      <c r="AK1397" s="67"/>
      <c r="AL1397" s="67"/>
      <c r="AM1397" s="67"/>
      <c r="AN1397" s="67"/>
      <c r="AO1397" s="67"/>
      <c r="AP1397" s="67"/>
      <c r="AQ1397" s="67"/>
      <c r="AR1397" s="67"/>
      <c r="AS1397" s="67"/>
      <c r="AT1397" s="67"/>
    </row>
    <row r="1398" spans="35:46" x14ac:dyDescent="0.45">
      <c r="AI1398" s="67"/>
      <c r="AJ1398" s="67"/>
      <c r="AK1398" s="67"/>
      <c r="AL1398" s="67"/>
      <c r="AM1398" s="67"/>
      <c r="AN1398" s="67"/>
      <c r="AO1398" s="67"/>
      <c r="AP1398" s="67"/>
      <c r="AQ1398" s="67"/>
      <c r="AR1398" s="67"/>
      <c r="AS1398" s="67"/>
      <c r="AT1398" s="67"/>
    </row>
    <row r="1399" spans="35:46" x14ac:dyDescent="0.45">
      <c r="AI1399" s="67"/>
      <c r="AJ1399" s="67"/>
      <c r="AK1399" s="67"/>
      <c r="AL1399" s="67"/>
      <c r="AM1399" s="67"/>
      <c r="AN1399" s="67"/>
      <c r="AO1399" s="67"/>
      <c r="AP1399" s="67"/>
      <c r="AQ1399" s="67"/>
      <c r="AR1399" s="67"/>
      <c r="AS1399" s="67"/>
      <c r="AT1399" s="67"/>
    </row>
    <row r="1400" spans="35:46" x14ac:dyDescent="0.45">
      <c r="AI1400" s="67"/>
      <c r="AJ1400" s="67"/>
      <c r="AK1400" s="67"/>
      <c r="AL1400" s="67"/>
      <c r="AM1400" s="67"/>
      <c r="AN1400" s="67"/>
      <c r="AO1400" s="67"/>
      <c r="AP1400" s="67"/>
      <c r="AQ1400" s="67"/>
      <c r="AR1400" s="67"/>
      <c r="AS1400" s="67"/>
      <c r="AT1400" s="67"/>
    </row>
    <row r="1401" spans="35:46" x14ac:dyDescent="0.45">
      <c r="AI1401" s="67"/>
      <c r="AJ1401" s="67"/>
      <c r="AK1401" s="67"/>
      <c r="AL1401" s="67"/>
      <c r="AM1401" s="67"/>
      <c r="AN1401" s="67"/>
      <c r="AO1401" s="67"/>
      <c r="AP1401" s="67"/>
      <c r="AQ1401" s="67"/>
      <c r="AR1401" s="67"/>
      <c r="AS1401" s="67"/>
      <c r="AT1401" s="67"/>
    </row>
    <row r="1402" spans="35:46" x14ac:dyDescent="0.45">
      <c r="AI1402" s="67"/>
      <c r="AJ1402" s="67"/>
      <c r="AK1402" s="67"/>
      <c r="AL1402" s="67"/>
      <c r="AM1402" s="67"/>
      <c r="AN1402" s="67"/>
      <c r="AO1402" s="67"/>
      <c r="AP1402" s="67"/>
      <c r="AQ1402" s="67"/>
      <c r="AR1402" s="67"/>
      <c r="AS1402" s="67"/>
      <c r="AT1402" s="67"/>
    </row>
    <row r="1403" spans="35:46" x14ac:dyDescent="0.45">
      <c r="AI1403" s="67"/>
      <c r="AJ1403" s="67"/>
      <c r="AK1403" s="67"/>
      <c r="AL1403" s="67"/>
      <c r="AM1403" s="67"/>
      <c r="AN1403" s="67"/>
      <c r="AO1403" s="67"/>
      <c r="AP1403" s="67"/>
      <c r="AQ1403" s="67"/>
      <c r="AR1403" s="67"/>
      <c r="AS1403" s="67"/>
      <c r="AT1403" s="67"/>
    </row>
    <row r="1404" spans="35:46" x14ac:dyDescent="0.45">
      <c r="AI1404" s="67"/>
      <c r="AJ1404" s="67"/>
      <c r="AK1404" s="67"/>
      <c r="AL1404" s="67"/>
      <c r="AM1404" s="67"/>
      <c r="AN1404" s="67"/>
      <c r="AO1404" s="67"/>
      <c r="AP1404" s="67"/>
      <c r="AQ1404" s="67"/>
      <c r="AR1404" s="67"/>
      <c r="AS1404" s="67"/>
      <c r="AT1404" s="67"/>
    </row>
    <row r="1405" spans="35:46" x14ac:dyDescent="0.45">
      <c r="AI1405" s="67"/>
      <c r="AJ1405" s="67"/>
      <c r="AK1405" s="67"/>
      <c r="AL1405" s="67"/>
      <c r="AM1405" s="67"/>
      <c r="AN1405" s="67"/>
      <c r="AO1405" s="67"/>
      <c r="AP1405" s="67"/>
      <c r="AQ1405" s="67"/>
      <c r="AR1405" s="67"/>
      <c r="AS1405" s="67"/>
      <c r="AT1405" s="67"/>
    </row>
    <row r="1406" spans="35:46" x14ac:dyDescent="0.45">
      <c r="AI1406" s="67"/>
      <c r="AJ1406" s="67"/>
      <c r="AK1406" s="67"/>
      <c r="AL1406" s="67"/>
      <c r="AM1406" s="67"/>
      <c r="AN1406" s="67"/>
      <c r="AO1406" s="67"/>
      <c r="AP1406" s="67"/>
      <c r="AQ1406" s="67"/>
      <c r="AR1406" s="67"/>
      <c r="AS1406" s="67"/>
      <c r="AT1406" s="67"/>
    </row>
    <row r="1407" spans="35:46" x14ac:dyDescent="0.45">
      <c r="AI1407" s="67"/>
      <c r="AJ1407" s="67"/>
      <c r="AK1407" s="67"/>
      <c r="AL1407" s="67"/>
      <c r="AM1407" s="67"/>
      <c r="AN1407" s="67"/>
      <c r="AO1407" s="67"/>
      <c r="AP1407" s="67"/>
      <c r="AQ1407" s="67"/>
      <c r="AR1407" s="67"/>
      <c r="AS1407" s="67"/>
      <c r="AT1407" s="67"/>
    </row>
    <row r="1408" spans="35:46" x14ac:dyDescent="0.45">
      <c r="AI1408" s="67"/>
      <c r="AJ1408" s="67"/>
      <c r="AK1408" s="67"/>
      <c r="AL1408" s="67"/>
      <c r="AM1408" s="67"/>
      <c r="AN1408" s="67"/>
      <c r="AO1408" s="67"/>
      <c r="AP1408" s="67"/>
      <c r="AQ1408" s="67"/>
      <c r="AR1408" s="67"/>
      <c r="AS1408" s="67"/>
      <c r="AT1408" s="67"/>
    </row>
    <row r="1409" spans="35:46" x14ac:dyDescent="0.45">
      <c r="AI1409" s="67"/>
      <c r="AJ1409" s="67"/>
      <c r="AK1409" s="67"/>
      <c r="AL1409" s="67"/>
      <c r="AM1409" s="67"/>
      <c r="AN1409" s="67"/>
      <c r="AO1409" s="67"/>
      <c r="AP1409" s="67"/>
      <c r="AQ1409" s="67"/>
      <c r="AR1409" s="67"/>
      <c r="AS1409" s="67"/>
      <c r="AT1409" s="67"/>
    </row>
    <row r="1410" spans="35:46" x14ac:dyDescent="0.45">
      <c r="AI1410" s="67"/>
      <c r="AJ1410" s="67"/>
      <c r="AK1410" s="67"/>
      <c r="AL1410" s="67"/>
      <c r="AM1410" s="67"/>
      <c r="AN1410" s="67"/>
      <c r="AO1410" s="67"/>
      <c r="AP1410" s="67"/>
      <c r="AQ1410" s="67"/>
      <c r="AR1410" s="67"/>
      <c r="AS1410" s="67"/>
      <c r="AT1410" s="67"/>
    </row>
    <row r="1411" spans="35:46" x14ac:dyDescent="0.45">
      <c r="AI1411" s="67"/>
      <c r="AJ1411" s="67"/>
      <c r="AK1411" s="67"/>
      <c r="AL1411" s="67"/>
      <c r="AM1411" s="67"/>
      <c r="AN1411" s="67"/>
      <c r="AO1411" s="67"/>
      <c r="AP1411" s="67"/>
      <c r="AQ1411" s="67"/>
      <c r="AR1411" s="67"/>
      <c r="AS1411" s="67"/>
      <c r="AT1411" s="67"/>
    </row>
    <row r="1412" spans="35:46" x14ac:dyDescent="0.45">
      <c r="AI1412" s="67"/>
      <c r="AJ1412" s="67"/>
      <c r="AK1412" s="67"/>
      <c r="AL1412" s="67"/>
      <c r="AM1412" s="67"/>
      <c r="AN1412" s="67"/>
      <c r="AO1412" s="67"/>
      <c r="AP1412" s="67"/>
      <c r="AQ1412" s="67"/>
      <c r="AR1412" s="67"/>
      <c r="AS1412" s="67"/>
      <c r="AT1412" s="67"/>
    </row>
    <row r="1413" spans="35:46" x14ac:dyDescent="0.45">
      <c r="AI1413" s="67"/>
      <c r="AJ1413" s="67"/>
      <c r="AK1413" s="67"/>
      <c r="AL1413" s="67"/>
      <c r="AM1413" s="67"/>
      <c r="AN1413" s="67"/>
      <c r="AO1413" s="67"/>
      <c r="AP1413" s="67"/>
      <c r="AQ1413" s="67"/>
      <c r="AR1413" s="67"/>
      <c r="AS1413" s="67"/>
      <c r="AT1413" s="67"/>
    </row>
    <row r="1414" spans="35:46" x14ac:dyDescent="0.45">
      <c r="AI1414" s="67"/>
      <c r="AJ1414" s="67"/>
      <c r="AK1414" s="67"/>
      <c r="AL1414" s="67"/>
      <c r="AM1414" s="67"/>
      <c r="AN1414" s="67"/>
      <c r="AO1414" s="67"/>
      <c r="AP1414" s="67"/>
      <c r="AQ1414" s="67"/>
      <c r="AR1414" s="67"/>
      <c r="AS1414" s="67"/>
      <c r="AT1414" s="67"/>
    </row>
    <row r="1415" spans="35:46" x14ac:dyDescent="0.45">
      <c r="AI1415" s="67"/>
      <c r="AJ1415" s="67"/>
      <c r="AK1415" s="67"/>
      <c r="AL1415" s="67"/>
      <c r="AM1415" s="67"/>
      <c r="AN1415" s="67"/>
      <c r="AO1415" s="67"/>
      <c r="AP1415" s="67"/>
      <c r="AQ1415" s="67"/>
      <c r="AR1415" s="67"/>
      <c r="AS1415" s="67"/>
      <c r="AT1415" s="67"/>
    </row>
    <row r="1416" spans="35:46" x14ac:dyDescent="0.45">
      <c r="AI1416" s="67"/>
      <c r="AJ1416" s="67"/>
      <c r="AK1416" s="67"/>
      <c r="AL1416" s="67"/>
      <c r="AM1416" s="67"/>
      <c r="AN1416" s="67"/>
      <c r="AO1416" s="67"/>
      <c r="AP1416" s="67"/>
      <c r="AQ1416" s="67"/>
      <c r="AR1416" s="67"/>
      <c r="AS1416" s="67"/>
      <c r="AT1416" s="67"/>
    </row>
    <row r="1417" spans="35:46" x14ac:dyDescent="0.45">
      <c r="AI1417" s="67"/>
      <c r="AJ1417" s="67"/>
      <c r="AK1417" s="67"/>
      <c r="AL1417" s="67"/>
      <c r="AM1417" s="67"/>
      <c r="AN1417" s="67"/>
      <c r="AO1417" s="67"/>
      <c r="AP1417" s="67"/>
      <c r="AQ1417" s="67"/>
      <c r="AR1417" s="67"/>
      <c r="AS1417" s="67"/>
      <c r="AT1417" s="67"/>
    </row>
    <row r="1418" spans="35:46" x14ac:dyDescent="0.45">
      <c r="AI1418" s="67"/>
      <c r="AJ1418" s="67"/>
      <c r="AK1418" s="67"/>
      <c r="AL1418" s="67"/>
      <c r="AM1418" s="67"/>
      <c r="AN1418" s="67"/>
      <c r="AO1418" s="67"/>
      <c r="AP1418" s="67"/>
      <c r="AQ1418" s="67"/>
      <c r="AR1418" s="67"/>
      <c r="AS1418" s="67"/>
      <c r="AT1418" s="67"/>
    </row>
    <row r="1419" spans="35:46" x14ac:dyDescent="0.45">
      <c r="AI1419" s="67"/>
      <c r="AJ1419" s="67"/>
      <c r="AK1419" s="67"/>
      <c r="AL1419" s="67"/>
      <c r="AM1419" s="67"/>
      <c r="AN1419" s="67"/>
      <c r="AO1419" s="67"/>
      <c r="AP1419" s="67"/>
      <c r="AQ1419" s="67"/>
      <c r="AR1419" s="67"/>
      <c r="AS1419" s="67"/>
      <c r="AT1419" s="67"/>
    </row>
    <row r="1420" spans="35:46" x14ac:dyDescent="0.45">
      <c r="AI1420" s="67"/>
      <c r="AJ1420" s="67"/>
      <c r="AK1420" s="67"/>
      <c r="AL1420" s="67"/>
      <c r="AM1420" s="67"/>
      <c r="AN1420" s="67"/>
      <c r="AO1420" s="67"/>
      <c r="AP1420" s="67"/>
      <c r="AQ1420" s="67"/>
      <c r="AR1420" s="67"/>
      <c r="AS1420" s="67"/>
      <c r="AT1420" s="67"/>
    </row>
    <row r="1421" spans="35:46" x14ac:dyDescent="0.45">
      <c r="AI1421" s="67"/>
      <c r="AJ1421" s="67"/>
      <c r="AK1421" s="67"/>
      <c r="AL1421" s="67"/>
      <c r="AM1421" s="67"/>
      <c r="AN1421" s="67"/>
      <c r="AO1421" s="67"/>
      <c r="AP1421" s="67"/>
      <c r="AQ1421" s="67"/>
      <c r="AR1421" s="67"/>
      <c r="AS1421" s="67"/>
      <c r="AT1421" s="67"/>
    </row>
    <row r="1422" spans="35:46" x14ac:dyDescent="0.45">
      <c r="AI1422" s="67"/>
      <c r="AJ1422" s="67"/>
      <c r="AK1422" s="67"/>
      <c r="AL1422" s="67"/>
      <c r="AM1422" s="67"/>
      <c r="AN1422" s="67"/>
      <c r="AO1422" s="67"/>
      <c r="AP1422" s="67"/>
      <c r="AQ1422" s="67"/>
      <c r="AR1422" s="67"/>
      <c r="AS1422" s="67"/>
      <c r="AT1422" s="67"/>
    </row>
    <row r="1423" spans="35:46" x14ac:dyDescent="0.45">
      <c r="AI1423" s="67"/>
      <c r="AJ1423" s="67"/>
      <c r="AK1423" s="67"/>
      <c r="AL1423" s="67"/>
      <c r="AM1423" s="67"/>
      <c r="AN1423" s="67"/>
      <c r="AO1423" s="67"/>
      <c r="AP1423" s="67"/>
      <c r="AQ1423" s="67"/>
      <c r="AR1423" s="67"/>
      <c r="AS1423" s="67"/>
      <c r="AT1423" s="67"/>
    </row>
    <row r="1424" spans="35:46" x14ac:dyDescent="0.45">
      <c r="AI1424" s="67"/>
      <c r="AJ1424" s="67"/>
      <c r="AK1424" s="67"/>
      <c r="AL1424" s="67"/>
      <c r="AM1424" s="67"/>
      <c r="AN1424" s="67"/>
      <c r="AO1424" s="67"/>
      <c r="AP1424" s="67"/>
      <c r="AQ1424" s="67"/>
      <c r="AR1424" s="67"/>
      <c r="AS1424" s="67"/>
      <c r="AT1424" s="67"/>
    </row>
    <row r="1425" spans="35:46" x14ac:dyDescent="0.45">
      <c r="AI1425" s="67"/>
      <c r="AJ1425" s="67"/>
      <c r="AK1425" s="67"/>
      <c r="AL1425" s="67"/>
      <c r="AM1425" s="67"/>
      <c r="AN1425" s="67"/>
      <c r="AO1425" s="67"/>
      <c r="AP1425" s="67"/>
      <c r="AQ1425" s="67"/>
      <c r="AR1425" s="67"/>
      <c r="AS1425" s="67"/>
      <c r="AT1425" s="67"/>
    </row>
    <row r="1426" spans="35:46" x14ac:dyDescent="0.45">
      <c r="AI1426" s="67"/>
      <c r="AJ1426" s="67"/>
      <c r="AK1426" s="67"/>
      <c r="AL1426" s="67"/>
      <c r="AM1426" s="67"/>
      <c r="AN1426" s="67"/>
      <c r="AO1426" s="67"/>
      <c r="AP1426" s="67"/>
      <c r="AQ1426" s="67"/>
      <c r="AR1426" s="67"/>
      <c r="AS1426" s="67"/>
      <c r="AT1426" s="67"/>
    </row>
    <row r="1427" spans="35:46" x14ac:dyDescent="0.45">
      <c r="AI1427" s="67"/>
      <c r="AJ1427" s="67"/>
      <c r="AK1427" s="67"/>
      <c r="AL1427" s="67"/>
      <c r="AM1427" s="67"/>
      <c r="AN1427" s="67"/>
      <c r="AO1427" s="67"/>
      <c r="AP1427" s="67"/>
      <c r="AQ1427" s="67"/>
      <c r="AR1427" s="67"/>
      <c r="AS1427" s="67"/>
      <c r="AT1427" s="67"/>
    </row>
    <row r="1428" spans="35:46" x14ac:dyDescent="0.45">
      <c r="AI1428" s="67"/>
      <c r="AJ1428" s="67"/>
      <c r="AK1428" s="67"/>
      <c r="AL1428" s="67"/>
      <c r="AM1428" s="67"/>
      <c r="AN1428" s="67"/>
      <c r="AO1428" s="67"/>
      <c r="AP1428" s="67"/>
      <c r="AQ1428" s="67"/>
      <c r="AR1428" s="67"/>
      <c r="AS1428" s="67"/>
      <c r="AT1428" s="67"/>
    </row>
    <row r="1429" spans="35:46" x14ac:dyDescent="0.45">
      <c r="AI1429" s="67"/>
      <c r="AJ1429" s="67"/>
      <c r="AK1429" s="67"/>
      <c r="AL1429" s="67"/>
      <c r="AM1429" s="67"/>
      <c r="AN1429" s="67"/>
      <c r="AO1429" s="67"/>
      <c r="AP1429" s="67"/>
      <c r="AQ1429" s="67"/>
      <c r="AR1429" s="67"/>
      <c r="AS1429" s="67"/>
      <c r="AT1429" s="67"/>
    </row>
    <row r="1430" spans="35:46" x14ac:dyDescent="0.45">
      <c r="AI1430" s="67"/>
      <c r="AJ1430" s="67"/>
      <c r="AK1430" s="67"/>
      <c r="AL1430" s="67"/>
      <c r="AM1430" s="67"/>
      <c r="AN1430" s="67"/>
      <c r="AO1430" s="67"/>
      <c r="AP1430" s="67"/>
      <c r="AQ1430" s="67"/>
      <c r="AR1430" s="67"/>
      <c r="AS1430" s="67"/>
      <c r="AT1430" s="67"/>
    </row>
    <row r="1431" spans="35:46" x14ac:dyDescent="0.45">
      <c r="AI1431" s="67"/>
      <c r="AJ1431" s="67"/>
      <c r="AK1431" s="67"/>
      <c r="AL1431" s="67"/>
      <c r="AM1431" s="67"/>
      <c r="AN1431" s="67"/>
      <c r="AO1431" s="67"/>
      <c r="AP1431" s="67"/>
      <c r="AQ1431" s="67"/>
      <c r="AR1431" s="67"/>
      <c r="AS1431" s="67"/>
      <c r="AT1431" s="67"/>
    </row>
    <row r="1432" spans="35:46" x14ac:dyDescent="0.45">
      <c r="AI1432" s="67"/>
      <c r="AJ1432" s="67"/>
      <c r="AK1432" s="67"/>
      <c r="AL1432" s="67"/>
      <c r="AM1432" s="67"/>
      <c r="AN1432" s="67"/>
      <c r="AO1432" s="67"/>
      <c r="AP1432" s="67"/>
      <c r="AQ1432" s="67"/>
      <c r="AR1432" s="67"/>
      <c r="AS1432" s="67"/>
      <c r="AT1432" s="67"/>
    </row>
    <row r="1433" spans="35:46" x14ac:dyDescent="0.45">
      <c r="AI1433" s="67"/>
      <c r="AJ1433" s="67"/>
      <c r="AK1433" s="67"/>
      <c r="AL1433" s="67"/>
      <c r="AM1433" s="67"/>
      <c r="AN1433" s="67"/>
      <c r="AO1433" s="67"/>
      <c r="AP1433" s="67"/>
      <c r="AQ1433" s="67"/>
      <c r="AR1433" s="67"/>
      <c r="AS1433" s="67"/>
      <c r="AT1433" s="67"/>
    </row>
    <row r="1434" spans="35:46" x14ac:dyDescent="0.45">
      <c r="AI1434" s="67"/>
      <c r="AJ1434" s="67"/>
      <c r="AK1434" s="67"/>
      <c r="AL1434" s="67"/>
      <c r="AM1434" s="67"/>
      <c r="AN1434" s="67"/>
      <c r="AO1434" s="67"/>
      <c r="AP1434" s="67"/>
      <c r="AQ1434" s="67"/>
      <c r="AR1434" s="67"/>
      <c r="AS1434" s="67"/>
      <c r="AT1434" s="67"/>
    </row>
    <row r="1435" spans="35:46" x14ac:dyDescent="0.45">
      <c r="AI1435" s="67"/>
      <c r="AJ1435" s="67"/>
      <c r="AK1435" s="67"/>
      <c r="AL1435" s="67"/>
      <c r="AM1435" s="67"/>
      <c r="AN1435" s="67"/>
      <c r="AO1435" s="67"/>
      <c r="AP1435" s="67"/>
      <c r="AQ1435" s="67"/>
      <c r="AR1435" s="67"/>
      <c r="AS1435" s="67"/>
      <c r="AT1435" s="67"/>
    </row>
    <row r="1436" spans="35:46" x14ac:dyDescent="0.45">
      <c r="AI1436" s="67"/>
      <c r="AJ1436" s="67"/>
      <c r="AK1436" s="67"/>
      <c r="AL1436" s="67"/>
      <c r="AM1436" s="67"/>
      <c r="AN1436" s="67"/>
      <c r="AO1436" s="67"/>
      <c r="AP1436" s="67"/>
      <c r="AQ1436" s="67"/>
      <c r="AR1436" s="67"/>
      <c r="AS1436" s="67"/>
      <c r="AT1436" s="67"/>
    </row>
    <row r="1437" spans="35:46" x14ac:dyDescent="0.45">
      <c r="AI1437" s="67"/>
      <c r="AJ1437" s="67"/>
      <c r="AK1437" s="67"/>
      <c r="AL1437" s="67"/>
      <c r="AM1437" s="67"/>
      <c r="AN1437" s="67"/>
      <c r="AO1437" s="67"/>
      <c r="AP1437" s="67"/>
      <c r="AQ1437" s="67"/>
      <c r="AR1437" s="67"/>
      <c r="AS1437" s="67"/>
      <c r="AT1437" s="67"/>
    </row>
    <row r="1438" spans="35:46" x14ac:dyDescent="0.45">
      <c r="AI1438" s="67"/>
      <c r="AJ1438" s="67"/>
      <c r="AK1438" s="67"/>
      <c r="AL1438" s="67"/>
      <c r="AM1438" s="67"/>
      <c r="AN1438" s="67"/>
      <c r="AO1438" s="67"/>
      <c r="AP1438" s="67"/>
      <c r="AQ1438" s="67"/>
      <c r="AR1438" s="67"/>
      <c r="AS1438" s="67"/>
      <c r="AT1438" s="67"/>
    </row>
    <row r="1439" spans="35:46" x14ac:dyDescent="0.45">
      <c r="AI1439" s="67"/>
      <c r="AJ1439" s="67"/>
      <c r="AK1439" s="67"/>
      <c r="AL1439" s="67"/>
      <c r="AM1439" s="67"/>
      <c r="AN1439" s="67"/>
      <c r="AO1439" s="67"/>
      <c r="AP1439" s="67"/>
      <c r="AQ1439" s="67"/>
      <c r="AR1439" s="67"/>
      <c r="AS1439" s="67"/>
      <c r="AT1439" s="67"/>
    </row>
    <row r="1440" spans="35:46" x14ac:dyDescent="0.45">
      <c r="AI1440" s="67"/>
      <c r="AJ1440" s="67"/>
      <c r="AK1440" s="67"/>
      <c r="AL1440" s="67"/>
      <c r="AM1440" s="67"/>
      <c r="AN1440" s="67"/>
      <c r="AO1440" s="67"/>
      <c r="AP1440" s="67"/>
      <c r="AQ1440" s="67"/>
      <c r="AR1440" s="67"/>
      <c r="AS1440" s="67"/>
      <c r="AT1440" s="67"/>
    </row>
    <row r="1441" spans="35:46" x14ac:dyDescent="0.45">
      <c r="AI1441" s="67"/>
      <c r="AJ1441" s="67"/>
      <c r="AK1441" s="67"/>
      <c r="AL1441" s="67"/>
      <c r="AM1441" s="67"/>
      <c r="AN1441" s="67"/>
      <c r="AO1441" s="67"/>
      <c r="AP1441" s="67"/>
      <c r="AQ1441" s="67"/>
      <c r="AR1441" s="67"/>
      <c r="AS1441" s="67"/>
      <c r="AT1441" s="67"/>
    </row>
    <row r="1442" spans="35:46" x14ac:dyDescent="0.45">
      <c r="AI1442" s="67"/>
      <c r="AJ1442" s="67"/>
      <c r="AK1442" s="67"/>
      <c r="AL1442" s="67"/>
      <c r="AM1442" s="67"/>
      <c r="AN1442" s="67"/>
      <c r="AO1442" s="67"/>
      <c r="AP1442" s="67"/>
      <c r="AQ1442" s="67"/>
      <c r="AR1442" s="67"/>
      <c r="AS1442" s="67"/>
      <c r="AT1442" s="67"/>
    </row>
    <row r="1443" spans="35:46" x14ac:dyDescent="0.45">
      <c r="AI1443" s="67"/>
      <c r="AJ1443" s="67"/>
      <c r="AK1443" s="67"/>
      <c r="AL1443" s="67"/>
      <c r="AM1443" s="67"/>
      <c r="AN1443" s="67"/>
      <c r="AO1443" s="67"/>
      <c r="AP1443" s="67"/>
      <c r="AQ1443" s="67"/>
      <c r="AR1443" s="67"/>
      <c r="AS1443" s="67"/>
      <c r="AT1443" s="67"/>
    </row>
    <row r="1444" spans="35:46" x14ac:dyDescent="0.45">
      <c r="AI1444" s="67"/>
      <c r="AJ1444" s="67"/>
      <c r="AK1444" s="67"/>
      <c r="AL1444" s="67"/>
      <c r="AM1444" s="67"/>
      <c r="AN1444" s="67"/>
      <c r="AO1444" s="67"/>
      <c r="AP1444" s="67"/>
      <c r="AQ1444" s="67"/>
      <c r="AR1444" s="67"/>
      <c r="AS1444" s="67"/>
      <c r="AT1444" s="67"/>
    </row>
    <row r="1445" spans="35:46" x14ac:dyDescent="0.45">
      <c r="AI1445" s="67"/>
      <c r="AJ1445" s="67"/>
      <c r="AK1445" s="67"/>
      <c r="AL1445" s="67"/>
      <c r="AM1445" s="67"/>
      <c r="AN1445" s="67"/>
      <c r="AO1445" s="67"/>
      <c r="AP1445" s="67"/>
      <c r="AQ1445" s="67"/>
      <c r="AR1445" s="67"/>
      <c r="AS1445" s="67"/>
      <c r="AT1445" s="67"/>
    </row>
    <row r="1446" spans="35:46" x14ac:dyDescent="0.45">
      <c r="AI1446" s="67"/>
      <c r="AJ1446" s="67"/>
      <c r="AK1446" s="67"/>
      <c r="AL1446" s="67"/>
      <c r="AM1446" s="67"/>
      <c r="AN1446" s="67"/>
      <c r="AO1446" s="67"/>
      <c r="AP1446" s="67"/>
      <c r="AQ1446" s="67"/>
      <c r="AR1446" s="67"/>
      <c r="AS1446" s="67"/>
      <c r="AT1446" s="67"/>
    </row>
    <row r="1447" spans="35:46" x14ac:dyDescent="0.45">
      <c r="AI1447" s="67"/>
      <c r="AJ1447" s="67"/>
      <c r="AK1447" s="67"/>
      <c r="AL1447" s="67"/>
      <c r="AM1447" s="67"/>
      <c r="AN1447" s="67"/>
      <c r="AO1447" s="67"/>
      <c r="AP1447" s="67"/>
      <c r="AQ1447" s="67"/>
      <c r="AR1447" s="67"/>
      <c r="AS1447" s="67"/>
      <c r="AT1447" s="67"/>
    </row>
    <row r="1448" spans="35:46" x14ac:dyDescent="0.45">
      <c r="AI1448" s="67"/>
      <c r="AJ1448" s="67"/>
      <c r="AK1448" s="67"/>
      <c r="AL1448" s="67"/>
      <c r="AM1448" s="67"/>
      <c r="AN1448" s="67"/>
      <c r="AO1448" s="67"/>
      <c r="AP1448" s="67"/>
      <c r="AQ1448" s="67"/>
      <c r="AR1448" s="67"/>
      <c r="AS1448" s="67"/>
      <c r="AT1448" s="67"/>
    </row>
    <row r="1449" spans="35:46" x14ac:dyDescent="0.45">
      <c r="AI1449" s="67"/>
      <c r="AJ1449" s="67"/>
      <c r="AK1449" s="67"/>
      <c r="AL1449" s="67"/>
      <c r="AM1449" s="67"/>
      <c r="AN1449" s="67"/>
      <c r="AO1449" s="67"/>
      <c r="AP1449" s="67"/>
      <c r="AQ1449" s="67"/>
      <c r="AR1449" s="67"/>
      <c r="AS1449" s="67"/>
      <c r="AT1449" s="67"/>
    </row>
    <row r="1450" spans="35:46" x14ac:dyDescent="0.45">
      <c r="AI1450" s="67"/>
      <c r="AJ1450" s="67"/>
      <c r="AK1450" s="67"/>
      <c r="AL1450" s="67"/>
      <c r="AM1450" s="67"/>
      <c r="AN1450" s="67"/>
      <c r="AO1450" s="67"/>
      <c r="AP1450" s="67"/>
      <c r="AQ1450" s="67"/>
      <c r="AR1450" s="67"/>
      <c r="AS1450" s="67"/>
      <c r="AT1450" s="67"/>
    </row>
    <row r="1451" spans="35:46" x14ac:dyDescent="0.45">
      <c r="AI1451" s="67"/>
      <c r="AJ1451" s="67"/>
      <c r="AK1451" s="67"/>
      <c r="AL1451" s="67"/>
      <c r="AM1451" s="67"/>
      <c r="AN1451" s="67"/>
      <c r="AO1451" s="67"/>
      <c r="AP1451" s="67"/>
      <c r="AQ1451" s="67"/>
      <c r="AR1451" s="67"/>
      <c r="AS1451" s="67"/>
      <c r="AT1451" s="67"/>
    </row>
    <row r="1452" spans="35:46" x14ac:dyDescent="0.45">
      <c r="AI1452" s="67"/>
      <c r="AJ1452" s="67"/>
      <c r="AK1452" s="67"/>
      <c r="AL1452" s="67"/>
      <c r="AM1452" s="67"/>
      <c r="AN1452" s="67"/>
      <c r="AO1452" s="67"/>
      <c r="AP1452" s="67"/>
      <c r="AQ1452" s="67"/>
      <c r="AR1452" s="67"/>
      <c r="AS1452" s="67"/>
      <c r="AT1452" s="67"/>
    </row>
    <row r="1453" spans="35:46" x14ac:dyDescent="0.45">
      <c r="AI1453" s="67"/>
      <c r="AJ1453" s="67"/>
      <c r="AK1453" s="67"/>
      <c r="AL1453" s="67"/>
      <c r="AM1453" s="67"/>
      <c r="AN1453" s="67"/>
      <c r="AO1453" s="67"/>
      <c r="AP1453" s="67"/>
      <c r="AQ1453" s="67"/>
      <c r="AR1453" s="67"/>
      <c r="AS1453" s="67"/>
      <c r="AT1453" s="67"/>
    </row>
    <row r="1454" spans="35:46" x14ac:dyDescent="0.45">
      <c r="AI1454" s="67"/>
      <c r="AJ1454" s="67"/>
      <c r="AK1454" s="67"/>
      <c r="AL1454" s="67"/>
      <c r="AM1454" s="67"/>
      <c r="AN1454" s="67"/>
      <c r="AO1454" s="67"/>
      <c r="AP1454" s="67"/>
      <c r="AQ1454" s="67"/>
      <c r="AR1454" s="67"/>
      <c r="AS1454" s="67"/>
      <c r="AT1454" s="67"/>
    </row>
    <row r="1455" spans="35:46" x14ac:dyDescent="0.45">
      <c r="AI1455" s="67"/>
      <c r="AJ1455" s="67"/>
      <c r="AK1455" s="67"/>
      <c r="AL1455" s="67"/>
      <c r="AM1455" s="67"/>
      <c r="AN1455" s="67"/>
      <c r="AO1455" s="67"/>
      <c r="AP1455" s="67"/>
      <c r="AQ1455" s="67"/>
      <c r="AR1455" s="67"/>
      <c r="AS1455" s="67"/>
      <c r="AT1455" s="67"/>
    </row>
    <row r="1456" spans="35:46" x14ac:dyDescent="0.45">
      <c r="AI1456" s="67"/>
      <c r="AJ1456" s="67"/>
      <c r="AK1456" s="67"/>
      <c r="AL1456" s="67"/>
      <c r="AM1456" s="67"/>
      <c r="AN1456" s="67"/>
      <c r="AO1456" s="67"/>
      <c r="AP1456" s="67"/>
      <c r="AQ1456" s="67"/>
      <c r="AR1456" s="67"/>
      <c r="AS1456" s="67"/>
      <c r="AT1456" s="67"/>
    </row>
    <row r="1457" spans="35:46" x14ac:dyDescent="0.45">
      <c r="AI1457" s="67"/>
      <c r="AJ1457" s="67"/>
      <c r="AK1457" s="67"/>
      <c r="AL1457" s="67"/>
      <c r="AM1457" s="67"/>
      <c r="AN1457" s="67"/>
      <c r="AO1457" s="67"/>
      <c r="AP1457" s="67"/>
      <c r="AQ1457" s="67"/>
      <c r="AR1457" s="67"/>
      <c r="AS1457" s="67"/>
      <c r="AT1457" s="67"/>
    </row>
    <row r="1458" spans="35:46" x14ac:dyDescent="0.45">
      <c r="AI1458" s="67"/>
      <c r="AJ1458" s="67"/>
      <c r="AK1458" s="67"/>
      <c r="AL1458" s="67"/>
      <c r="AM1458" s="67"/>
      <c r="AN1458" s="67"/>
      <c r="AO1458" s="67"/>
      <c r="AP1458" s="67"/>
      <c r="AQ1458" s="67"/>
      <c r="AR1458" s="67"/>
      <c r="AS1458" s="67"/>
      <c r="AT1458" s="67"/>
    </row>
    <row r="1459" spans="35:46" x14ac:dyDescent="0.45">
      <c r="AI1459" s="67"/>
      <c r="AJ1459" s="67"/>
      <c r="AK1459" s="67"/>
      <c r="AL1459" s="67"/>
      <c r="AM1459" s="67"/>
      <c r="AN1459" s="67"/>
      <c r="AO1459" s="67"/>
      <c r="AP1459" s="67"/>
      <c r="AQ1459" s="67"/>
      <c r="AR1459" s="67"/>
      <c r="AS1459" s="67"/>
      <c r="AT1459" s="67"/>
    </row>
    <row r="1460" spans="35:46" x14ac:dyDescent="0.45">
      <c r="AI1460" s="67"/>
      <c r="AJ1460" s="67"/>
      <c r="AK1460" s="67"/>
      <c r="AL1460" s="67"/>
      <c r="AM1460" s="67"/>
      <c r="AN1460" s="67"/>
      <c r="AO1460" s="67"/>
      <c r="AP1460" s="67"/>
      <c r="AQ1460" s="67"/>
      <c r="AR1460" s="67"/>
      <c r="AS1460" s="67"/>
      <c r="AT1460" s="67"/>
    </row>
    <row r="1461" spans="35:46" x14ac:dyDescent="0.45">
      <c r="AI1461" s="67"/>
      <c r="AJ1461" s="67"/>
      <c r="AK1461" s="67"/>
      <c r="AL1461" s="67"/>
      <c r="AM1461" s="67"/>
      <c r="AN1461" s="67"/>
      <c r="AO1461" s="67"/>
      <c r="AP1461" s="67"/>
      <c r="AQ1461" s="67"/>
      <c r="AR1461" s="67"/>
      <c r="AS1461" s="67"/>
      <c r="AT1461" s="67"/>
    </row>
    <row r="1462" spans="35:46" x14ac:dyDescent="0.45">
      <c r="AI1462" s="67"/>
      <c r="AJ1462" s="67"/>
      <c r="AK1462" s="67"/>
      <c r="AL1462" s="67"/>
      <c r="AM1462" s="67"/>
      <c r="AN1462" s="67"/>
      <c r="AO1462" s="67"/>
      <c r="AP1462" s="67"/>
      <c r="AQ1462" s="67"/>
      <c r="AR1462" s="67"/>
      <c r="AS1462" s="67"/>
      <c r="AT1462" s="67"/>
    </row>
    <row r="1463" spans="35:46" x14ac:dyDescent="0.45">
      <c r="AI1463" s="67"/>
      <c r="AJ1463" s="67"/>
      <c r="AK1463" s="67"/>
      <c r="AL1463" s="67"/>
      <c r="AM1463" s="67"/>
      <c r="AN1463" s="67"/>
      <c r="AO1463" s="67"/>
      <c r="AP1463" s="67"/>
      <c r="AQ1463" s="67"/>
      <c r="AR1463" s="67"/>
      <c r="AS1463" s="67"/>
      <c r="AT1463" s="67"/>
    </row>
    <row r="1464" spans="35:46" x14ac:dyDescent="0.45">
      <c r="AI1464" s="67"/>
      <c r="AJ1464" s="67"/>
      <c r="AK1464" s="67"/>
      <c r="AL1464" s="67"/>
      <c r="AM1464" s="67"/>
      <c r="AN1464" s="67"/>
      <c r="AO1464" s="67"/>
      <c r="AP1464" s="67"/>
      <c r="AQ1464" s="67"/>
      <c r="AR1464" s="67"/>
      <c r="AS1464" s="67"/>
      <c r="AT1464" s="67"/>
    </row>
    <row r="1465" spans="35:46" x14ac:dyDescent="0.45">
      <c r="AI1465" s="67"/>
      <c r="AJ1465" s="67"/>
      <c r="AK1465" s="67"/>
      <c r="AL1465" s="67"/>
      <c r="AM1465" s="67"/>
      <c r="AN1465" s="67"/>
      <c r="AO1465" s="67"/>
      <c r="AP1465" s="67"/>
      <c r="AQ1465" s="67"/>
      <c r="AR1465" s="67"/>
      <c r="AS1465" s="67"/>
      <c r="AT1465" s="67"/>
    </row>
    <row r="1466" spans="35:46" x14ac:dyDescent="0.45">
      <c r="AI1466" s="67"/>
      <c r="AJ1466" s="67"/>
      <c r="AK1466" s="67"/>
      <c r="AL1466" s="67"/>
      <c r="AM1466" s="67"/>
      <c r="AN1466" s="67"/>
      <c r="AO1466" s="67"/>
      <c r="AP1466" s="67"/>
      <c r="AQ1466" s="67"/>
      <c r="AR1466" s="67"/>
      <c r="AS1466" s="67"/>
      <c r="AT1466" s="67"/>
    </row>
    <row r="1467" spans="35:46" x14ac:dyDescent="0.45">
      <c r="AI1467" s="67"/>
      <c r="AJ1467" s="67"/>
      <c r="AK1467" s="67"/>
      <c r="AL1467" s="67"/>
      <c r="AM1467" s="67"/>
      <c r="AN1467" s="67"/>
      <c r="AO1467" s="67"/>
      <c r="AP1467" s="67"/>
      <c r="AQ1467" s="67"/>
      <c r="AR1467" s="67"/>
      <c r="AS1467" s="67"/>
      <c r="AT1467" s="67"/>
    </row>
    <row r="1468" spans="35:46" x14ac:dyDescent="0.45">
      <c r="AI1468" s="67"/>
      <c r="AJ1468" s="67"/>
      <c r="AK1468" s="67"/>
      <c r="AL1468" s="67"/>
      <c r="AM1468" s="67"/>
      <c r="AN1468" s="67"/>
      <c r="AO1468" s="67"/>
      <c r="AP1468" s="67"/>
      <c r="AQ1468" s="67"/>
      <c r="AR1468" s="67"/>
      <c r="AS1468" s="67"/>
      <c r="AT1468" s="67"/>
    </row>
    <row r="1469" spans="35:46" x14ac:dyDescent="0.45">
      <c r="AI1469" s="67"/>
      <c r="AJ1469" s="67"/>
      <c r="AK1469" s="67"/>
      <c r="AL1469" s="67"/>
      <c r="AM1469" s="67"/>
      <c r="AN1469" s="67"/>
      <c r="AO1469" s="67"/>
      <c r="AP1469" s="67"/>
      <c r="AQ1469" s="67"/>
      <c r="AR1469" s="67"/>
      <c r="AS1469" s="67"/>
      <c r="AT1469" s="67"/>
    </row>
    <row r="1470" spans="35:46" x14ac:dyDescent="0.45">
      <c r="AI1470" s="67"/>
      <c r="AJ1470" s="67"/>
      <c r="AK1470" s="67"/>
      <c r="AL1470" s="67"/>
      <c r="AM1470" s="67"/>
      <c r="AN1470" s="67"/>
      <c r="AO1470" s="67"/>
      <c r="AP1470" s="67"/>
      <c r="AQ1470" s="67"/>
      <c r="AR1470" s="67"/>
      <c r="AS1470" s="67"/>
      <c r="AT1470" s="67"/>
    </row>
    <row r="1471" spans="35:46" x14ac:dyDescent="0.45">
      <c r="AI1471" s="67"/>
      <c r="AJ1471" s="67"/>
      <c r="AK1471" s="67"/>
      <c r="AL1471" s="67"/>
      <c r="AM1471" s="67"/>
      <c r="AN1471" s="67"/>
      <c r="AO1471" s="67"/>
      <c r="AP1471" s="67"/>
      <c r="AQ1471" s="67"/>
      <c r="AR1471" s="67"/>
      <c r="AS1471" s="67"/>
      <c r="AT1471" s="67"/>
    </row>
    <row r="1472" spans="35:46" x14ac:dyDescent="0.45">
      <c r="AI1472" s="67"/>
      <c r="AJ1472" s="67"/>
      <c r="AK1472" s="67"/>
      <c r="AL1472" s="67"/>
      <c r="AM1472" s="67"/>
      <c r="AN1472" s="67"/>
      <c r="AO1472" s="67"/>
      <c r="AP1472" s="67"/>
      <c r="AQ1472" s="67"/>
      <c r="AR1472" s="67"/>
      <c r="AS1472" s="67"/>
      <c r="AT1472" s="67"/>
    </row>
    <row r="1473" spans="35:46" x14ac:dyDescent="0.45">
      <c r="AI1473" s="67"/>
      <c r="AJ1473" s="67"/>
      <c r="AK1473" s="67"/>
      <c r="AL1473" s="67"/>
      <c r="AM1473" s="67"/>
      <c r="AN1473" s="67"/>
      <c r="AO1473" s="67"/>
      <c r="AP1473" s="67"/>
      <c r="AQ1473" s="67"/>
      <c r="AR1473" s="67"/>
      <c r="AS1473" s="67"/>
      <c r="AT1473" s="67"/>
    </row>
    <row r="1474" spans="35:46" x14ac:dyDescent="0.45">
      <c r="AI1474" s="67"/>
      <c r="AJ1474" s="67"/>
      <c r="AK1474" s="67"/>
      <c r="AL1474" s="67"/>
      <c r="AM1474" s="67"/>
      <c r="AN1474" s="67"/>
      <c r="AO1474" s="67"/>
      <c r="AP1474" s="67"/>
      <c r="AQ1474" s="67"/>
      <c r="AR1474" s="67"/>
      <c r="AS1474" s="67"/>
      <c r="AT1474" s="67"/>
    </row>
    <row r="1475" spans="35:46" x14ac:dyDescent="0.45">
      <c r="AI1475" s="67"/>
      <c r="AJ1475" s="67"/>
      <c r="AK1475" s="67"/>
      <c r="AL1475" s="67"/>
      <c r="AM1475" s="67"/>
      <c r="AN1475" s="67"/>
      <c r="AO1475" s="67"/>
      <c r="AP1475" s="67"/>
      <c r="AQ1475" s="67"/>
      <c r="AR1475" s="67"/>
      <c r="AS1475" s="67"/>
      <c r="AT1475" s="67"/>
    </row>
    <row r="1476" spans="35:46" x14ac:dyDescent="0.45">
      <c r="AI1476" s="67"/>
      <c r="AJ1476" s="67"/>
      <c r="AK1476" s="67"/>
      <c r="AL1476" s="67"/>
      <c r="AM1476" s="67"/>
      <c r="AN1476" s="67"/>
      <c r="AO1476" s="67"/>
      <c r="AP1476" s="67"/>
      <c r="AQ1476" s="67"/>
      <c r="AR1476" s="67"/>
      <c r="AS1476" s="67"/>
      <c r="AT1476" s="67"/>
    </row>
    <row r="1477" spans="35:46" x14ac:dyDescent="0.45">
      <c r="AI1477" s="67"/>
      <c r="AJ1477" s="67"/>
      <c r="AK1477" s="67"/>
      <c r="AL1477" s="67"/>
      <c r="AM1477" s="67"/>
      <c r="AN1477" s="67"/>
      <c r="AO1477" s="67"/>
      <c r="AP1477" s="67"/>
      <c r="AQ1477" s="67"/>
      <c r="AR1477" s="67"/>
      <c r="AS1477" s="67"/>
      <c r="AT1477" s="67"/>
    </row>
    <row r="1478" spans="35:46" x14ac:dyDescent="0.45">
      <c r="AI1478" s="67"/>
      <c r="AJ1478" s="67"/>
      <c r="AK1478" s="67"/>
      <c r="AL1478" s="67"/>
      <c r="AM1478" s="67"/>
      <c r="AN1478" s="67"/>
      <c r="AO1478" s="67"/>
      <c r="AP1478" s="67"/>
      <c r="AQ1478" s="67"/>
      <c r="AR1478" s="67"/>
      <c r="AS1478" s="67"/>
      <c r="AT1478" s="67"/>
    </row>
    <row r="1479" spans="35:46" x14ac:dyDescent="0.45">
      <c r="AI1479" s="67"/>
      <c r="AJ1479" s="67"/>
      <c r="AK1479" s="67"/>
      <c r="AL1479" s="67"/>
      <c r="AM1479" s="67"/>
      <c r="AN1479" s="67"/>
      <c r="AO1479" s="67"/>
      <c r="AP1479" s="67"/>
      <c r="AQ1479" s="67"/>
      <c r="AR1479" s="67"/>
      <c r="AS1479" s="67"/>
      <c r="AT1479" s="67"/>
    </row>
    <row r="1480" spans="35:46" x14ac:dyDescent="0.45">
      <c r="AI1480" s="67"/>
      <c r="AJ1480" s="67"/>
      <c r="AK1480" s="67"/>
      <c r="AL1480" s="67"/>
      <c r="AM1480" s="67"/>
      <c r="AN1480" s="67"/>
      <c r="AO1480" s="67"/>
      <c r="AP1480" s="67"/>
      <c r="AQ1480" s="67"/>
      <c r="AR1480" s="67"/>
      <c r="AS1480" s="67"/>
      <c r="AT1480" s="67"/>
    </row>
    <row r="1481" spans="35:46" x14ac:dyDescent="0.45">
      <c r="AI1481" s="67"/>
      <c r="AJ1481" s="67"/>
      <c r="AK1481" s="67"/>
      <c r="AL1481" s="67"/>
      <c r="AM1481" s="67"/>
      <c r="AN1481" s="67"/>
      <c r="AO1481" s="67"/>
      <c r="AP1481" s="67"/>
      <c r="AQ1481" s="67"/>
      <c r="AR1481" s="67"/>
      <c r="AS1481" s="67"/>
      <c r="AT1481" s="67"/>
    </row>
    <row r="1482" spans="35:46" x14ac:dyDescent="0.45">
      <c r="AI1482" s="67"/>
      <c r="AJ1482" s="67"/>
      <c r="AK1482" s="67"/>
      <c r="AL1482" s="67"/>
      <c r="AM1482" s="67"/>
      <c r="AN1482" s="67"/>
      <c r="AO1482" s="67"/>
      <c r="AP1482" s="67"/>
      <c r="AQ1482" s="67"/>
      <c r="AR1482" s="67"/>
      <c r="AS1482" s="67"/>
      <c r="AT1482" s="67"/>
    </row>
    <row r="1483" spans="35:46" x14ac:dyDescent="0.45">
      <c r="AI1483" s="67"/>
      <c r="AJ1483" s="67"/>
      <c r="AK1483" s="67"/>
      <c r="AL1483" s="67"/>
      <c r="AM1483" s="67"/>
      <c r="AN1483" s="67"/>
      <c r="AO1483" s="67"/>
      <c r="AP1483" s="67"/>
      <c r="AQ1483" s="67"/>
      <c r="AR1483" s="67"/>
      <c r="AS1483" s="67"/>
      <c r="AT1483" s="67"/>
    </row>
    <row r="1484" spans="35:46" x14ac:dyDescent="0.45">
      <c r="AI1484" s="67"/>
      <c r="AJ1484" s="67"/>
      <c r="AK1484" s="67"/>
      <c r="AL1484" s="67"/>
      <c r="AM1484" s="67"/>
      <c r="AN1484" s="67"/>
      <c r="AO1484" s="67"/>
      <c r="AP1484" s="67"/>
      <c r="AQ1484" s="67"/>
      <c r="AR1484" s="67"/>
      <c r="AS1484" s="67"/>
      <c r="AT1484" s="67"/>
    </row>
    <row r="1485" spans="35:46" x14ac:dyDescent="0.45">
      <c r="AI1485" s="67"/>
      <c r="AJ1485" s="67"/>
      <c r="AK1485" s="67"/>
      <c r="AL1485" s="67"/>
      <c r="AM1485" s="67"/>
      <c r="AN1485" s="67"/>
      <c r="AO1485" s="67"/>
      <c r="AP1485" s="67"/>
      <c r="AQ1485" s="67"/>
      <c r="AR1485" s="67"/>
      <c r="AS1485" s="67"/>
      <c r="AT1485" s="67"/>
    </row>
    <row r="1486" spans="35:46" x14ac:dyDescent="0.45">
      <c r="AI1486" s="67"/>
      <c r="AJ1486" s="67"/>
      <c r="AK1486" s="67"/>
      <c r="AL1486" s="67"/>
      <c r="AM1486" s="67"/>
      <c r="AN1486" s="67"/>
      <c r="AO1486" s="67"/>
      <c r="AP1486" s="67"/>
      <c r="AQ1486" s="67"/>
      <c r="AR1486" s="67"/>
      <c r="AS1486" s="67"/>
      <c r="AT1486" s="67"/>
    </row>
    <row r="1487" spans="35:46" x14ac:dyDescent="0.45">
      <c r="AI1487" s="67"/>
      <c r="AJ1487" s="67"/>
      <c r="AK1487" s="67"/>
      <c r="AL1487" s="67"/>
      <c r="AM1487" s="67"/>
      <c r="AN1487" s="67"/>
      <c r="AO1487" s="67"/>
      <c r="AP1487" s="67"/>
      <c r="AQ1487" s="67"/>
      <c r="AR1487" s="67"/>
      <c r="AS1487" s="67"/>
      <c r="AT1487" s="67"/>
    </row>
    <row r="1488" spans="35:46" x14ac:dyDescent="0.45">
      <c r="AI1488" s="67"/>
      <c r="AJ1488" s="67"/>
      <c r="AK1488" s="67"/>
      <c r="AL1488" s="67"/>
      <c r="AM1488" s="67"/>
      <c r="AN1488" s="67"/>
      <c r="AO1488" s="67"/>
      <c r="AP1488" s="67"/>
      <c r="AQ1488" s="67"/>
      <c r="AR1488" s="67"/>
      <c r="AS1488" s="67"/>
      <c r="AT1488" s="67"/>
    </row>
    <row r="1489" spans="35:46" x14ac:dyDescent="0.45">
      <c r="AI1489" s="67"/>
      <c r="AJ1489" s="67"/>
      <c r="AK1489" s="67"/>
      <c r="AL1489" s="67"/>
      <c r="AM1489" s="67"/>
      <c r="AN1489" s="67"/>
      <c r="AO1489" s="67"/>
      <c r="AP1489" s="67"/>
      <c r="AQ1489" s="67"/>
      <c r="AR1489" s="67"/>
      <c r="AS1489" s="67"/>
      <c r="AT1489" s="67"/>
    </row>
    <row r="1490" spans="35:46" x14ac:dyDescent="0.45">
      <c r="AI1490" s="67"/>
      <c r="AJ1490" s="67"/>
      <c r="AK1490" s="67"/>
      <c r="AL1490" s="67"/>
      <c r="AM1490" s="67"/>
      <c r="AN1490" s="67"/>
      <c r="AO1490" s="67"/>
      <c r="AP1490" s="67"/>
      <c r="AQ1490" s="67"/>
      <c r="AR1490" s="67"/>
      <c r="AS1490" s="67"/>
      <c r="AT1490" s="67"/>
    </row>
    <row r="1491" spans="35:46" x14ac:dyDescent="0.45">
      <c r="AI1491" s="67"/>
      <c r="AJ1491" s="67"/>
      <c r="AK1491" s="67"/>
      <c r="AL1491" s="67"/>
      <c r="AM1491" s="67"/>
      <c r="AN1491" s="67"/>
      <c r="AO1491" s="67"/>
      <c r="AP1491" s="67"/>
      <c r="AQ1491" s="67"/>
      <c r="AR1491" s="67"/>
      <c r="AS1491" s="67"/>
      <c r="AT1491" s="67"/>
    </row>
    <row r="1492" spans="35:46" x14ac:dyDescent="0.45">
      <c r="AI1492" s="67"/>
      <c r="AJ1492" s="67"/>
      <c r="AK1492" s="67"/>
      <c r="AL1492" s="67"/>
      <c r="AM1492" s="67"/>
      <c r="AN1492" s="67"/>
      <c r="AO1492" s="67"/>
      <c r="AP1492" s="67"/>
      <c r="AQ1492" s="67"/>
      <c r="AR1492" s="67"/>
      <c r="AS1492" s="67"/>
      <c r="AT1492" s="67"/>
    </row>
    <row r="1493" spans="35:46" x14ac:dyDescent="0.45">
      <c r="AI1493" s="67"/>
      <c r="AJ1493" s="67"/>
      <c r="AK1493" s="67"/>
      <c r="AL1493" s="67"/>
      <c r="AM1493" s="67"/>
      <c r="AN1493" s="67"/>
      <c r="AO1493" s="67"/>
      <c r="AP1493" s="67"/>
      <c r="AQ1493" s="67"/>
      <c r="AR1493" s="67"/>
      <c r="AS1493" s="67"/>
      <c r="AT1493" s="67"/>
    </row>
    <row r="1494" spans="35:46" x14ac:dyDescent="0.45">
      <c r="AI1494" s="67"/>
      <c r="AJ1494" s="67"/>
      <c r="AK1494" s="67"/>
      <c r="AL1494" s="67"/>
      <c r="AM1494" s="67"/>
      <c r="AN1494" s="67"/>
      <c r="AO1494" s="67"/>
      <c r="AP1494" s="67"/>
      <c r="AQ1494" s="67"/>
      <c r="AR1494" s="67"/>
      <c r="AS1494" s="67"/>
      <c r="AT1494" s="67"/>
    </row>
    <row r="1495" spans="35:46" x14ac:dyDescent="0.45">
      <c r="AI1495" s="67"/>
      <c r="AJ1495" s="67"/>
      <c r="AK1495" s="67"/>
      <c r="AL1495" s="67"/>
      <c r="AM1495" s="67"/>
      <c r="AN1495" s="67"/>
      <c r="AO1495" s="67"/>
      <c r="AP1495" s="67"/>
      <c r="AQ1495" s="67"/>
      <c r="AR1495" s="67"/>
      <c r="AS1495" s="67"/>
      <c r="AT1495" s="67"/>
    </row>
    <row r="1496" spans="35:46" x14ac:dyDescent="0.45">
      <c r="AI1496" s="67"/>
      <c r="AJ1496" s="67"/>
      <c r="AK1496" s="67"/>
      <c r="AL1496" s="67"/>
      <c r="AM1496" s="67"/>
      <c r="AN1496" s="67"/>
      <c r="AO1496" s="67"/>
      <c r="AP1496" s="67"/>
      <c r="AQ1496" s="67"/>
      <c r="AR1496" s="67"/>
      <c r="AS1496" s="67"/>
      <c r="AT1496" s="67"/>
    </row>
    <row r="1497" spans="35:46" x14ac:dyDescent="0.45">
      <c r="AI1497" s="67"/>
      <c r="AJ1497" s="67"/>
      <c r="AK1497" s="67"/>
      <c r="AL1497" s="67"/>
      <c r="AM1497" s="67"/>
      <c r="AN1497" s="67"/>
      <c r="AO1497" s="67"/>
      <c r="AP1497" s="67"/>
      <c r="AQ1497" s="67"/>
      <c r="AR1497" s="67"/>
      <c r="AS1497" s="67"/>
      <c r="AT1497" s="67"/>
    </row>
    <row r="1498" spans="35:46" x14ac:dyDescent="0.45">
      <c r="AI1498" s="67"/>
      <c r="AJ1498" s="67"/>
      <c r="AK1498" s="67"/>
      <c r="AL1498" s="67"/>
      <c r="AM1498" s="67"/>
      <c r="AN1498" s="67"/>
      <c r="AO1498" s="67"/>
      <c r="AP1498" s="67"/>
      <c r="AQ1498" s="67"/>
      <c r="AR1498" s="67"/>
      <c r="AS1498" s="67"/>
      <c r="AT1498" s="67"/>
    </row>
    <row r="1499" spans="35:46" x14ac:dyDescent="0.45">
      <c r="AI1499" s="67"/>
      <c r="AJ1499" s="67"/>
      <c r="AK1499" s="67"/>
      <c r="AL1499" s="67"/>
      <c r="AM1499" s="67"/>
      <c r="AN1499" s="67"/>
      <c r="AO1499" s="67"/>
      <c r="AP1499" s="67"/>
      <c r="AQ1499" s="67"/>
      <c r="AR1499" s="67"/>
      <c r="AS1499" s="67"/>
      <c r="AT1499" s="67"/>
    </row>
    <row r="1500" spans="35:46" x14ac:dyDescent="0.45">
      <c r="AI1500" s="67"/>
      <c r="AJ1500" s="67"/>
      <c r="AK1500" s="67"/>
      <c r="AL1500" s="67"/>
      <c r="AM1500" s="67"/>
      <c r="AN1500" s="67"/>
      <c r="AO1500" s="67"/>
      <c r="AP1500" s="67"/>
      <c r="AQ1500" s="67"/>
      <c r="AR1500" s="67"/>
      <c r="AS1500" s="67"/>
      <c r="AT1500" s="67"/>
    </row>
    <row r="1501" spans="35:46" x14ac:dyDescent="0.45">
      <c r="AI1501" s="67"/>
      <c r="AJ1501" s="67"/>
      <c r="AK1501" s="67"/>
      <c r="AL1501" s="67"/>
      <c r="AM1501" s="67"/>
      <c r="AN1501" s="67"/>
      <c r="AO1501" s="67"/>
      <c r="AP1501" s="67"/>
      <c r="AQ1501" s="67"/>
      <c r="AR1501" s="67"/>
      <c r="AS1501" s="67"/>
      <c r="AT1501" s="67"/>
    </row>
    <row r="1502" spans="35:46" x14ac:dyDescent="0.45">
      <c r="AI1502" s="67"/>
      <c r="AJ1502" s="67"/>
      <c r="AK1502" s="67"/>
      <c r="AL1502" s="67"/>
      <c r="AM1502" s="67"/>
      <c r="AN1502" s="67"/>
      <c r="AO1502" s="67"/>
      <c r="AP1502" s="67"/>
      <c r="AQ1502" s="67"/>
      <c r="AR1502" s="67"/>
      <c r="AS1502" s="67"/>
      <c r="AT1502" s="67"/>
    </row>
    <row r="1503" spans="35:46" x14ac:dyDescent="0.45">
      <c r="AI1503" s="67"/>
      <c r="AJ1503" s="67"/>
      <c r="AK1503" s="67"/>
      <c r="AL1503" s="67"/>
      <c r="AM1503" s="67"/>
      <c r="AN1503" s="67"/>
      <c r="AO1503" s="67"/>
      <c r="AP1503" s="67"/>
      <c r="AQ1503" s="67"/>
      <c r="AR1503" s="67"/>
      <c r="AS1503" s="67"/>
      <c r="AT1503" s="67"/>
    </row>
    <row r="1504" spans="35:46" x14ac:dyDescent="0.45">
      <c r="AI1504" s="67"/>
      <c r="AJ1504" s="67"/>
      <c r="AK1504" s="67"/>
      <c r="AL1504" s="67"/>
      <c r="AM1504" s="67"/>
      <c r="AN1504" s="67"/>
      <c r="AO1504" s="67"/>
      <c r="AP1504" s="67"/>
      <c r="AQ1504" s="67"/>
      <c r="AR1504" s="67"/>
      <c r="AS1504" s="67"/>
      <c r="AT1504" s="67"/>
    </row>
    <row r="1505" spans="35:46" x14ac:dyDescent="0.45">
      <c r="AI1505" s="67"/>
      <c r="AJ1505" s="67"/>
      <c r="AK1505" s="67"/>
      <c r="AL1505" s="67"/>
      <c r="AM1505" s="67"/>
      <c r="AN1505" s="67"/>
      <c r="AO1505" s="67"/>
      <c r="AP1505" s="67"/>
      <c r="AQ1505" s="67"/>
      <c r="AR1505" s="67"/>
      <c r="AS1505" s="67"/>
      <c r="AT1505" s="67"/>
    </row>
    <row r="1506" spans="35:46" x14ac:dyDescent="0.45">
      <c r="AI1506" s="67"/>
      <c r="AJ1506" s="67"/>
      <c r="AK1506" s="67"/>
      <c r="AL1506" s="67"/>
      <c r="AM1506" s="67"/>
      <c r="AN1506" s="67"/>
      <c r="AO1506" s="67"/>
      <c r="AP1506" s="67"/>
      <c r="AQ1506" s="67"/>
      <c r="AR1506" s="67"/>
      <c r="AS1506" s="67"/>
      <c r="AT1506" s="67"/>
    </row>
    <row r="1507" spans="35:46" x14ac:dyDescent="0.45">
      <c r="AI1507" s="67"/>
      <c r="AJ1507" s="67"/>
      <c r="AK1507" s="67"/>
      <c r="AL1507" s="67"/>
      <c r="AM1507" s="67"/>
      <c r="AN1507" s="67"/>
      <c r="AO1507" s="67"/>
      <c r="AP1507" s="67"/>
      <c r="AQ1507" s="67"/>
      <c r="AR1507" s="67"/>
      <c r="AS1507" s="67"/>
      <c r="AT1507" s="67"/>
    </row>
    <row r="1508" spans="35:46" x14ac:dyDescent="0.45">
      <c r="AI1508" s="67"/>
      <c r="AJ1508" s="67"/>
      <c r="AK1508" s="67"/>
      <c r="AL1508" s="67"/>
      <c r="AM1508" s="67"/>
      <c r="AN1508" s="67"/>
      <c r="AO1508" s="67"/>
      <c r="AP1508" s="67"/>
      <c r="AQ1508" s="67"/>
      <c r="AR1508" s="67"/>
      <c r="AS1508" s="67"/>
      <c r="AT1508" s="67"/>
    </row>
    <row r="1509" spans="35:46" x14ac:dyDescent="0.45">
      <c r="AI1509" s="67"/>
      <c r="AJ1509" s="67"/>
      <c r="AK1509" s="67"/>
      <c r="AL1509" s="67"/>
      <c r="AM1509" s="67"/>
      <c r="AN1509" s="67"/>
      <c r="AO1509" s="67"/>
      <c r="AP1509" s="67"/>
      <c r="AQ1509" s="67"/>
      <c r="AR1509" s="67"/>
      <c r="AS1509" s="67"/>
      <c r="AT1509" s="67"/>
    </row>
    <row r="1510" spans="35:46" x14ac:dyDescent="0.45">
      <c r="AI1510" s="67"/>
      <c r="AJ1510" s="67"/>
      <c r="AK1510" s="67"/>
      <c r="AL1510" s="67"/>
      <c r="AM1510" s="67"/>
      <c r="AN1510" s="67"/>
      <c r="AO1510" s="67"/>
      <c r="AP1510" s="67"/>
      <c r="AQ1510" s="67"/>
      <c r="AR1510" s="67"/>
      <c r="AS1510" s="67"/>
      <c r="AT1510" s="67"/>
    </row>
    <row r="1511" spans="35:46" x14ac:dyDescent="0.45">
      <c r="AI1511" s="67"/>
      <c r="AJ1511" s="67"/>
      <c r="AK1511" s="67"/>
      <c r="AL1511" s="67"/>
      <c r="AM1511" s="67"/>
      <c r="AN1511" s="67"/>
      <c r="AO1511" s="67"/>
      <c r="AP1511" s="67"/>
      <c r="AQ1511" s="67"/>
      <c r="AR1511" s="67"/>
      <c r="AS1511" s="67"/>
      <c r="AT1511" s="67"/>
    </row>
    <row r="1512" spans="35:46" x14ac:dyDescent="0.45">
      <c r="AI1512" s="67"/>
      <c r="AJ1512" s="67"/>
      <c r="AK1512" s="67"/>
      <c r="AL1512" s="67"/>
      <c r="AM1512" s="67"/>
      <c r="AN1512" s="67"/>
      <c r="AO1512" s="67"/>
      <c r="AP1512" s="67"/>
      <c r="AQ1512" s="67"/>
      <c r="AR1512" s="67"/>
      <c r="AS1512" s="67"/>
      <c r="AT1512" s="67"/>
    </row>
    <row r="1513" spans="35:46" x14ac:dyDescent="0.45">
      <c r="AI1513" s="67"/>
      <c r="AJ1513" s="67"/>
      <c r="AK1513" s="67"/>
      <c r="AL1513" s="67"/>
      <c r="AM1513" s="67"/>
      <c r="AN1513" s="67"/>
      <c r="AO1513" s="67"/>
      <c r="AP1513" s="67"/>
      <c r="AQ1513" s="67"/>
      <c r="AR1513" s="67"/>
      <c r="AS1513" s="67"/>
      <c r="AT1513" s="67"/>
    </row>
    <row r="1514" spans="35:46" x14ac:dyDescent="0.45">
      <c r="AI1514" s="67"/>
      <c r="AJ1514" s="67"/>
      <c r="AK1514" s="67"/>
      <c r="AL1514" s="67"/>
      <c r="AM1514" s="67"/>
      <c r="AN1514" s="67"/>
      <c r="AO1514" s="67"/>
      <c r="AP1514" s="67"/>
      <c r="AQ1514" s="67"/>
      <c r="AR1514" s="67"/>
      <c r="AS1514" s="67"/>
      <c r="AT1514" s="67"/>
    </row>
    <row r="1515" spans="35:46" x14ac:dyDescent="0.45">
      <c r="AI1515" s="67"/>
      <c r="AJ1515" s="67"/>
      <c r="AK1515" s="67"/>
      <c r="AL1515" s="67"/>
      <c r="AM1515" s="67"/>
      <c r="AN1515" s="67"/>
      <c r="AO1515" s="67"/>
      <c r="AP1515" s="67"/>
      <c r="AQ1515" s="67"/>
      <c r="AR1515" s="67"/>
      <c r="AS1515" s="67"/>
      <c r="AT1515" s="67"/>
    </row>
    <row r="1516" spans="35:46" x14ac:dyDescent="0.45">
      <c r="AI1516" s="67"/>
      <c r="AJ1516" s="67"/>
      <c r="AK1516" s="67"/>
      <c r="AL1516" s="67"/>
      <c r="AM1516" s="67"/>
      <c r="AN1516" s="67"/>
      <c r="AO1516" s="67"/>
      <c r="AP1516" s="67"/>
      <c r="AQ1516" s="67"/>
      <c r="AR1516" s="67"/>
      <c r="AS1516" s="67"/>
      <c r="AT1516" s="67"/>
    </row>
    <row r="1517" spans="35:46" x14ac:dyDescent="0.45">
      <c r="AI1517" s="67"/>
      <c r="AJ1517" s="67"/>
      <c r="AK1517" s="67"/>
      <c r="AL1517" s="67"/>
      <c r="AM1517" s="67"/>
      <c r="AN1517" s="67"/>
      <c r="AO1517" s="67"/>
      <c r="AP1517" s="67"/>
      <c r="AQ1517" s="67"/>
      <c r="AR1517" s="67"/>
      <c r="AS1517" s="67"/>
      <c r="AT1517" s="67"/>
    </row>
    <row r="1518" spans="35:46" x14ac:dyDescent="0.45">
      <c r="AI1518" s="67"/>
      <c r="AJ1518" s="67"/>
      <c r="AK1518" s="67"/>
      <c r="AL1518" s="67"/>
      <c r="AM1518" s="67"/>
      <c r="AN1518" s="67"/>
      <c r="AO1518" s="67"/>
      <c r="AP1518" s="67"/>
      <c r="AQ1518" s="67"/>
      <c r="AR1518" s="67"/>
      <c r="AS1518" s="67"/>
      <c r="AT1518" s="67"/>
    </row>
    <row r="1519" spans="35:46" x14ac:dyDescent="0.45">
      <c r="AI1519" s="67"/>
      <c r="AJ1519" s="67"/>
      <c r="AK1519" s="67"/>
      <c r="AL1519" s="67"/>
      <c r="AM1519" s="67"/>
      <c r="AN1519" s="67"/>
      <c r="AO1519" s="67"/>
      <c r="AP1519" s="67"/>
      <c r="AQ1519" s="67"/>
      <c r="AR1519" s="67"/>
      <c r="AS1519" s="67"/>
      <c r="AT1519" s="67"/>
    </row>
    <row r="1520" spans="35:46" x14ac:dyDescent="0.45">
      <c r="AI1520" s="67"/>
      <c r="AJ1520" s="67"/>
      <c r="AK1520" s="67"/>
      <c r="AL1520" s="67"/>
      <c r="AM1520" s="67"/>
      <c r="AN1520" s="67"/>
      <c r="AO1520" s="67"/>
      <c r="AP1520" s="67"/>
      <c r="AQ1520" s="67"/>
      <c r="AR1520" s="67"/>
      <c r="AS1520" s="67"/>
      <c r="AT1520" s="67"/>
    </row>
    <row r="1521" spans="35:46" x14ac:dyDescent="0.45">
      <c r="AI1521" s="67"/>
      <c r="AJ1521" s="67"/>
      <c r="AK1521" s="67"/>
      <c r="AL1521" s="67"/>
      <c r="AM1521" s="67"/>
      <c r="AN1521" s="67"/>
      <c r="AO1521" s="67"/>
      <c r="AP1521" s="67"/>
      <c r="AQ1521" s="67"/>
      <c r="AR1521" s="67"/>
      <c r="AS1521" s="67"/>
      <c r="AT1521" s="67"/>
    </row>
    <row r="1522" spans="35:46" x14ac:dyDescent="0.45">
      <c r="AI1522" s="67"/>
      <c r="AJ1522" s="67"/>
      <c r="AK1522" s="67"/>
      <c r="AL1522" s="67"/>
      <c r="AM1522" s="67"/>
      <c r="AN1522" s="67"/>
      <c r="AO1522" s="67"/>
      <c r="AP1522" s="67"/>
      <c r="AQ1522" s="67"/>
      <c r="AR1522" s="67"/>
      <c r="AS1522" s="67"/>
      <c r="AT1522" s="67"/>
    </row>
    <row r="1523" spans="35:46" x14ac:dyDescent="0.45">
      <c r="AI1523" s="67"/>
      <c r="AJ1523" s="67"/>
      <c r="AK1523" s="67"/>
      <c r="AL1523" s="67"/>
      <c r="AM1523" s="67"/>
      <c r="AN1523" s="67"/>
      <c r="AO1523" s="67"/>
      <c r="AP1523" s="67"/>
      <c r="AQ1523" s="67"/>
      <c r="AR1523" s="67"/>
      <c r="AS1523" s="67"/>
      <c r="AT1523" s="67"/>
    </row>
    <row r="1524" spans="35:46" x14ac:dyDescent="0.45">
      <c r="AI1524" s="67"/>
      <c r="AJ1524" s="67"/>
      <c r="AK1524" s="67"/>
      <c r="AL1524" s="67"/>
      <c r="AM1524" s="67"/>
      <c r="AN1524" s="67"/>
      <c r="AO1524" s="67"/>
      <c r="AP1524" s="67"/>
      <c r="AQ1524" s="67"/>
      <c r="AR1524" s="67"/>
      <c r="AS1524" s="67"/>
      <c r="AT1524" s="67"/>
    </row>
    <row r="1525" spans="35:46" x14ac:dyDescent="0.45">
      <c r="AI1525" s="67"/>
      <c r="AJ1525" s="67"/>
      <c r="AK1525" s="67"/>
      <c r="AL1525" s="67"/>
      <c r="AM1525" s="67"/>
      <c r="AN1525" s="67"/>
      <c r="AO1525" s="67"/>
      <c r="AP1525" s="67"/>
      <c r="AQ1525" s="67"/>
      <c r="AR1525" s="67"/>
      <c r="AS1525" s="67"/>
      <c r="AT1525" s="67"/>
    </row>
    <row r="1526" spans="35:46" x14ac:dyDescent="0.45">
      <c r="AI1526" s="67"/>
      <c r="AJ1526" s="67"/>
      <c r="AK1526" s="67"/>
      <c r="AL1526" s="67"/>
      <c r="AM1526" s="67"/>
      <c r="AN1526" s="67"/>
      <c r="AO1526" s="67"/>
      <c r="AP1526" s="67"/>
      <c r="AQ1526" s="67"/>
      <c r="AR1526" s="67"/>
      <c r="AS1526" s="67"/>
      <c r="AT1526" s="67"/>
    </row>
    <row r="1527" spans="35:46" x14ac:dyDescent="0.45">
      <c r="AI1527" s="67"/>
      <c r="AJ1527" s="67"/>
      <c r="AK1527" s="67"/>
      <c r="AL1527" s="67"/>
      <c r="AM1527" s="67"/>
      <c r="AN1527" s="67"/>
      <c r="AO1527" s="67"/>
      <c r="AP1527" s="67"/>
      <c r="AQ1527" s="67"/>
      <c r="AR1527" s="67"/>
      <c r="AS1527" s="67"/>
      <c r="AT1527" s="67"/>
    </row>
    <row r="1528" spans="35:46" x14ac:dyDescent="0.45">
      <c r="AI1528" s="67"/>
      <c r="AJ1528" s="67"/>
      <c r="AK1528" s="67"/>
      <c r="AL1528" s="67"/>
      <c r="AM1528" s="67"/>
      <c r="AN1528" s="67"/>
      <c r="AO1528" s="67"/>
      <c r="AP1528" s="67"/>
      <c r="AQ1528" s="67"/>
      <c r="AR1528" s="67"/>
      <c r="AS1528" s="67"/>
      <c r="AT1528" s="67"/>
    </row>
    <row r="1529" spans="35:46" x14ac:dyDescent="0.45">
      <c r="AI1529" s="67"/>
      <c r="AJ1529" s="67"/>
      <c r="AK1529" s="67"/>
      <c r="AL1529" s="67"/>
      <c r="AM1529" s="67"/>
      <c r="AN1529" s="67"/>
      <c r="AO1529" s="67"/>
      <c r="AP1529" s="67"/>
      <c r="AQ1529" s="67"/>
      <c r="AR1529" s="67"/>
      <c r="AS1529" s="67"/>
      <c r="AT1529" s="67"/>
    </row>
    <row r="1530" spans="35:46" x14ac:dyDescent="0.45">
      <c r="AI1530" s="67"/>
      <c r="AJ1530" s="67"/>
      <c r="AK1530" s="67"/>
      <c r="AL1530" s="67"/>
      <c r="AM1530" s="67"/>
      <c r="AN1530" s="67"/>
      <c r="AO1530" s="67"/>
      <c r="AP1530" s="67"/>
      <c r="AQ1530" s="67"/>
      <c r="AR1530" s="67"/>
      <c r="AS1530" s="67"/>
      <c r="AT1530" s="67"/>
    </row>
    <row r="1531" spans="35:46" x14ac:dyDescent="0.45">
      <c r="AI1531" s="67"/>
      <c r="AJ1531" s="67"/>
      <c r="AK1531" s="67"/>
      <c r="AL1531" s="67"/>
      <c r="AM1531" s="67"/>
      <c r="AN1531" s="67"/>
      <c r="AO1531" s="67"/>
      <c r="AP1531" s="67"/>
      <c r="AQ1531" s="67"/>
      <c r="AR1531" s="67"/>
      <c r="AS1531" s="67"/>
      <c r="AT1531" s="67"/>
    </row>
    <row r="1532" spans="35:46" x14ac:dyDescent="0.45">
      <c r="AI1532" s="67"/>
      <c r="AJ1532" s="67"/>
      <c r="AK1532" s="67"/>
      <c r="AL1532" s="67"/>
      <c r="AM1532" s="67"/>
      <c r="AN1532" s="67"/>
      <c r="AO1532" s="67"/>
      <c r="AP1532" s="67"/>
      <c r="AQ1532" s="67"/>
      <c r="AR1532" s="67"/>
      <c r="AS1532" s="67"/>
      <c r="AT1532" s="67"/>
    </row>
    <row r="1533" spans="35:46" x14ac:dyDescent="0.45">
      <c r="AI1533" s="67"/>
      <c r="AJ1533" s="67"/>
      <c r="AK1533" s="67"/>
      <c r="AL1533" s="67"/>
      <c r="AM1533" s="67"/>
      <c r="AN1533" s="67"/>
      <c r="AO1533" s="67"/>
      <c r="AP1533" s="67"/>
      <c r="AQ1533" s="67"/>
      <c r="AR1533" s="67"/>
      <c r="AS1533" s="67"/>
      <c r="AT1533" s="67"/>
    </row>
    <row r="1534" spans="35:46" x14ac:dyDescent="0.45">
      <c r="AI1534" s="67"/>
      <c r="AJ1534" s="67"/>
      <c r="AK1534" s="67"/>
      <c r="AL1534" s="67"/>
      <c r="AM1534" s="67"/>
      <c r="AN1534" s="67"/>
      <c r="AO1534" s="67"/>
      <c r="AP1534" s="67"/>
      <c r="AQ1534" s="67"/>
      <c r="AR1534" s="67"/>
      <c r="AS1534" s="67"/>
      <c r="AT1534" s="67"/>
    </row>
    <row r="1535" spans="35:46" x14ac:dyDescent="0.45">
      <c r="AI1535" s="67"/>
      <c r="AJ1535" s="67"/>
      <c r="AK1535" s="67"/>
      <c r="AL1535" s="67"/>
      <c r="AM1535" s="67"/>
      <c r="AN1535" s="67"/>
      <c r="AO1535" s="67"/>
      <c r="AP1535" s="67"/>
      <c r="AQ1535" s="67"/>
      <c r="AR1535" s="67"/>
      <c r="AS1535" s="67"/>
      <c r="AT1535" s="67"/>
    </row>
    <row r="1536" spans="35:46" x14ac:dyDescent="0.45">
      <c r="AI1536" s="67"/>
      <c r="AJ1536" s="67"/>
      <c r="AK1536" s="67"/>
      <c r="AL1536" s="67"/>
      <c r="AM1536" s="67"/>
      <c r="AN1536" s="67"/>
      <c r="AO1536" s="67"/>
      <c r="AP1536" s="67"/>
      <c r="AQ1536" s="67"/>
      <c r="AR1536" s="67"/>
      <c r="AS1536" s="67"/>
      <c r="AT1536" s="67"/>
    </row>
    <row r="1537" spans="35:46" x14ac:dyDescent="0.45">
      <c r="AI1537" s="67"/>
      <c r="AJ1537" s="67"/>
      <c r="AK1537" s="67"/>
      <c r="AL1537" s="67"/>
      <c r="AM1537" s="67"/>
      <c r="AN1537" s="67"/>
      <c r="AO1537" s="67"/>
      <c r="AP1537" s="67"/>
      <c r="AQ1537" s="67"/>
      <c r="AR1537" s="67"/>
      <c r="AS1537" s="67"/>
      <c r="AT1537" s="67"/>
    </row>
    <row r="1538" spans="35:46" x14ac:dyDescent="0.45">
      <c r="AI1538" s="67"/>
      <c r="AJ1538" s="67"/>
      <c r="AK1538" s="67"/>
      <c r="AL1538" s="67"/>
      <c r="AM1538" s="67"/>
      <c r="AN1538" s="67"/>
      <c r="AO1538" s="67"/>
      <c r="AP1538" s="67"/>
      <c r="AQ1538" s="67"/>
      <c r="AR1538" s="67"/>
      <c r="AS1538" s="67"/>
      <c r="AT1538" s="67"/>
    </row>
    <row r="1539" spans="35:46" x14ac:dyDescent="0.45">
      <c r="AI1539" s="67"/>
      <c r="AJ1539" s="67"/>
      <c r="AK1539" s="67"/>
      <c r="AL1539" s="67"/>
      <c r="AM1539" s="67"/>
      <c r="AN1539" s="67"/>
      <c r="AO1539" s="67"/>
      <c r="AP1539" s="67"/>
      <c r="AQ1539" s="67"/>
      <c r="AR1539" s="67"/>
      <c r="AS1539" s="67"/>
      <c r="AT1539" s="67"/>
    </row>
    <row r="1540" spans="35:46" x14ac:dyDescent="0.45">
      <c r="AI1540" s="67"/>
      <c r="AJ1540" s="67"/>
      <c r="AK1540" s="67"/>
      <c r="AL1540" s="67"/>
      <c r="AM1540" s="67"/>
      <c r="AN1540" s="67"/>
      <c r="AO1540" s="67"/>
      <c r="AP1540" s="67"/>
      <c r="AQ1540" s="67"/>
      <c r="AR1540" s="67"/>
      <c r="AS1540" s="67"/>
      <c r="AT1540" s="67"/>
    </row>
    <row r="1541" spans="35:46" x14ac:dyDescent="0.45">
      <c r="AI1541" s="67"/>
      <c r="AJ1541" s="67"/>
      <c r="AK1541" s="67"/>
      <c r="AL1541" s="67"/>
      <c r="AM1541" s="67"/>
      <c r="AN1541" s="67"/>
      <c r="AO1541" s="67"/>
      <c r="AP1541" s="67"/>
      <c r="AQ1541" s="67"/>
      <c r="AR1541" s="67"/>
      <c r="AS1541" s="67"/>
      <c r="AT1541" s="67"/>
    </row>
    <row r="1542" spans="35:46" x14ac:dyDescent="0.45">
      <c r="AI1542" s="67"/>
      <c r="AJ1542" s="67"/>
      <c r="AK1542" s="67"/>
      <c r="AL1542" s="67"/>
      <c r="AM1542" s="67"/>
      <c r="AN1542" s="67"/>
      <c r="AO1542" s="67"/>
      <c r="AP1542" s="67"/>
      <c r="AQ1542" s="67"/>
      <c r="AR1542" s="67"/>
      <c r="AS1542" s="67"/>
      <c r="AT1542" s="67"/>
    </row>
    <row r="1543" spans="35:46" x14ac:dyDescent="0.45">
      <c r="AI1543" s="67"/>
      <c r="AJ1543" s="67"/>
      <c r="AK1543" s="67"/>
      <c r="AL1543" s="67"/>
      <c r="AM1543" s="67"/>
      <c r="AN1543" s="67"/>
      <c r="AO1543" s="67"/>
      <c r="AP1543" s="67"/>
      <c r="AQ1543" s="67"/>
      <c r="AR1543" s="67"/>
      <c r="AS1543" s="67"/>
      <c r="AT1543" s="67"/>
    </row>
    <row r="1544" spans="35:46" x14ac:dyDescent="0.45">
      <c r="AI1544" s="67"/>
      <c r="AJ1544" s="67"/>
      <c r="AK1544" s="67"/>
      <c r="AL1544" s="67"/>
      <c r="AM1544" s="67"/>
      <c r="AN1544" s="67"/>
      <c r="AO1544" s="67"/>
      <c r="AP1544" s="67"/>
      <c r="AQ1544" s="67"/>
      <c r="AR1544" s="67"/>
      <c r="AS1544" s="67"/>
      <c r="AT1544" s="67"/>
    </row>
    <row r="1545" spans="35:46" x14ac:dyDescent="0.45">
      <c r="AI1545" s="67"/>
      <c r="AJ1545" s="67"/>
      <c r="AK1545" s="67"/>
      <c r="AL1545" s="67"/>
      <c r="AM1545" s="67"/>
      <c r="AN1545" s="67"/>
      <c r="AO1545" s="67"/>
      <c r="AP1545" s="67"/>
      <c r="AQ1545" s="67"/>
      <c r="AR1545" s="67"/>
      <c r="AS1545" s="67"/>
      <c r="AT1545" s="67"/>
    </row>
    <row r="1546" spans="35:46" x14ac:dyDescent="0.45">
      <c r="AI1546" s="67"/>
      <c r="AJ1546" s="67"/>
      <c r="AK1546" s="67"/>
      <c r="AL1546" s="67"/>
      <c r="AM1546" s="67"/>
      <c r="AN1546" s="67"/>
      <c r="AO1546" s="67"/>
      <c r="AP1546" s="67"/>
      <c r="AQ1546" s="67"/>
      <c r="AR1546" s="67"/>
      <c r="AS1546" s="67"/>
      <c r="AT1546" s="67"/>
    </row>
    <row r="1547" spans="35:46" x14ac:dyDescent="0.45">
      <c r="AI1547" s="67"/>
      <c r="AJ1547" s="67"/>
      <c r="AK1547" s="67"/>
      <c r="AL1547" s="67"/>
      <c r="AM1547" s="67"/>
      <c r="AN1547" s="67"/>
      <c r="AO1547" s="67"/>
      <c r="AP1547" s="67"/>
      <c r="AQ1547" s="67"/>
      <c r="AR1547" s="67"/>
      <c r="AS1547" s="67"/>
      <c r="AT1547" s="67"/>
    </row>
    <row r="1548" spans="35:46" x14ac:dyDescent="0.45">
      <c r="AI1548" s="67"/>
      <c r="AJ1548" s="67"/>
      <c r="AK1548" s="67"/>
      <c r="AL1548" s="67"/>
      <c r="AM1548" s="67"/>
      <c r="AN1548" s="67"/>
      <c r="AO1548" s="67"/>
      <c r="AP1548" s="67"/>
      <c r="AQ1548" s="67"/>
      <c r="AR1548" s="67"/>
      <c r="AS1548" s="67"/>
      <c r="AT1548" s="67"/>
    </row>
    <row r="1549" spans="35:46" x14ac:dyDescent="0.45">
      <c r="AI1549" s="67"/>
      <c r="AJ1549" s="67"/>
      <c r="AK1549" s="67"/>
      <c r="AL1549" s="67"/>
      <c r="AM1549" s="67"/>
      <c r="AN1549" s="67"/>
      <c r="AO1549" s="67"/>
      <c r="AP1549" s="67"/>
      <c r="AQ1549" s="67"/>
      <c r="AR1549" s="67"/>
      <c r="AS1549" s="67"/>
      <c r="AT1549" s="67"/>
    </row>
    <row r="1550" spans="35:46" x14ac:dyDescent="0.45">
      <c r="AI1550" s="67"/>
      <c r="AJ1550" s="67"/>
      <c r="AK1550" s="67"/>
      <c r="AL1550" s="67"/>
      <c r="AM1550" s="67"/>
      <c r="AN1550" s="67"/>
      <c r="AO1550" s="67"/>
      <c r="AP1550" s="67"/>
      <c r="AQ1550" s="67"/>
      <c r="AR1550" s="67"/>
      <c r="AS1550" s="67"/>
      <c r="AT1550" s="67"/>
    </row>
    <row r="1551" spans="35:46" x14ac:dyDescent="0.45">
      <c r="AI1551" s="67"/>
      <c r="AJ1551" s="67"/>
      <c r="AK1551" s="67"/>
      <c r="AL1551" s="67"/>
      <c r="AM1551" s="67"/>
      <c r="AN1551" s="67"/>
      <c r="AO1551" s="67"/>
      <c r="AP1551" s="67"/>
      <c r="AQ1551" s="67"/>
      <c r="AR1551" s="67"/>
      <c r="AS1551" s="67"/>
      <c r="AT1551" s="67"/>
    </row>
    <row r="1552" spans="35:46" x14ac:dyDescent="0.45">
      <c r="AI1552" s="67"/>
      <c r="AJ1552" s="67"/>
      <c r="AK1552" s="67"/>
      <c r="AL1552" s="67"/>
      <c r="AM1552" s="67"/>
      <c r="AN1552" s="67"/>
      <c r="AO1552" s="67"/>
      <c r="AP1552" s="67"/>
      <c r="AQ1552" s="67"/>
      <c r="AR1552" s="67"/>
      <c r="AS1552" s="67"/>
      <c r="AT1552" s="67"/>
    </row>
    <row r="1553" spans="35:46" x14ac:dyDescent="0.45">
      <c r="AI1553" s="67"/>
      <c r="AJ1553" s="67"/>
      <c r="AK1553" s="67"/>
      <c r="AL1553" s="67"/>
      <c r="AM1553" s="67"/>
      <c r="AN1553" s="67"/>
      <c r="AO1553" s="67"/>
      <c r="AP1553" s="67"/>
      <c r="AQ1553" s="67"/>
      <c r="AR1553" s="67"/>
      <c r="AS1553" s="67"/>
      <c r="AT1553" s="67"/>
    </row>
    <row r="1554" spans="35:46" x14ac:dyDescent="0.45">
      <c r="AI1554" s="67"/>
      <c r="AJ1554" s="67"/>
      <c r="AK1554" s="67"/>
      <c r="AL1554" s="67"/>
      <c r="AM1554" s="67"/>
      <c r="AN1554" s="67"/>
      <c r="AO1554" s="67"/>
      <c r="AP1554" s="67"/>
      <c r="AQ1554" s="67"/>
      <c r="AR1554" s="67"/>
      <c r="AS1554" s="67"/>
      <c r="AT1554" s="67"/>
    </row>
    <row r="1555" spans="35:46" x14ac:dyDescent="0.45">
      <c r="AI1555" s="67"/>
      <c r="AJ1555" s="67"/>
      <c r="AK1555" s="67"/>
      <c r="AL1555" s="67"/>
      <c r="AM1555" s="67"/>
      <c r="AN1555" s="67"/>
      <c r="AO1555" s="67"/>
      <c r="AP1555" s="67"/>
      <c r="AQ1555" s="67"/>
      <c r="AR1555" s="67"/>
      <c r="AS1555" s="67"/>
      <c r="AT1555" s="67"/>
    </row>
    <row r="1556" spans="35:46" x14ac:dyDescent="0.45">
      <c r="AI1556" s="67"/>
      <c r="AJ1556" s="67"/>
      <c r="AK1556" s="67"/>
      <c r="AL1556" s="67"/>
      <c r="AM1556" s="67"/>
      <c r="AN1556" s="67"/>
      <c r="AO1556" s="67"/>
      <c r="AP1556" s="67"/>
      <c r="AQ1556" s="67"/>
      <c r="AR1556" s="67"/>
      <c r="AS1556" s="67"/>
      <c r="AT1556" s="67"/>
    </row>
    <row r="1557" spans="35:46" x14ac:dyDescent="0.45">
      <c r="AI1557" s="67"/>
      <c r="AJ1557" s="67"/>
      <c r="AK1557" s="67"/>
      <c r="AL1557" s="67"/>
      <c r="AM1557" s="67"/>
      <c r="AN1557" s="67"/>
      <c r="AO1557" s="67"/>
      <c r="AP1557" s="67"/>
      <c r="AQ1557" s="67"/>
      <c r="AR1557" s="67"/>
      <c r="AS1557" s="67"/>
      <c r="AT1557" s="67"/>
    </row>
    <row r="1558" spans="35:46" x14ac:dyDescent="0.45">
      <c r="AI1558" s="67"/>
      <c r="AJ1558" s="67"/>
      <c r="AK1558" s="67"/>
      <c r="AL1558" s="67"/>
      <c r="AM1558" s="67"/>
      <c r="AN1558" s="67"/>
      <c r="AO1558" s="67"/>
      <c r="AP1558" s="67"/>
      <c r="AQ1558" s="67"/>
      <c r="AR1558" s="67"/>
      <c r="AS1558" s="67"/>
      <c r="AT1558" s="67"/>
    </row>
    <row r="1559" spans="35:46" x14ac:dyDescent="0.45">
      <c r="AI1559" s="67"/>
      <c r="AJ1559" s="67"/>
      <c r="AK1559" s="67"/>
      <c r="AL1559" s="67"/>
      <c r="AM1559" s="67"/>
      <c r="AN1559" s="67"/>
      <c r="AO1559" s="67"/>
      <c r="AP1559" s="67"/>
      <c r="AQ1559" s="67"/>
      <c r="AR1559" s="67"/>
      <c r="AS1559" s="67"/>
      <c r="AT1559" s="67"/>
    </row>
    <row r="1560" spans="35:46" x14ac:dyDescent="0.45">
      <c r="AI1560" s="67"/>
      <c r="AJ1560" s="67"/>
      <c r="AK1560" s="67"/>
      <c r="AL1560" s="67"/>
      <c r="AM1560" s="67"/>
      <c r="AN1560" s="67"/>
      <c r="AO1560" s="67"/>
      <c r="AP1560" s="67"/>
      <c r="AQ1560" s="67"/>
      <c r="AR1560" s="67"/>
      <c r="AS1560" s="67"/>
      <c r="AT1560" s="67"/>
    </row>
    <row r="1561" spans="35:46" x14ac:dyDescent="0.45">
      <c r="AI1561" s="67"/>
      <c r="AJ1561" s="67"/>
      <c r="AK1561" s="67"/>
      <c r="AL1561" s="67"/>
      <c r="AM1561" s="67"/>
      <c r="AN1561" s="67"/>
      <c r="AO1561" s="67"/>
      <c r="AP1561" s="67"/>
      <c r="AQ1561" s="67"/>
      <c r="AR1561" s="67"/>
      <c r="AS1561" s="67"/>
      <c r="AT1561" s="67"/>
    </row>
    <row r="1562" spans="35:46" x14ac:dyDescent="0.45">
      <c r="AI1562" s="67"/>
      <c r="AJ1562" s="67"/>
      <c r="AK1562" s="67"/>
      <c r="AL1562" s="67"/>
      <c r="AM1562" s="67"/>
      <c r="AN1562" s="67"/>
      <c r="AO1562" s="67"/>
      <c r="AP1562" s="67"/>
      <c r="AQ1562" s="67"/>
      <c r="AR1562" s="67"/>
      <c r="AS1562" s="67"/>
      <c r="AT1562" s="67"/>
    </row>
    <row r="1563" spans="35:46" x14ac:dyDescent="0.45">
      <c r="AI1563" s="67"/>
      <c r="AJ1563" s="67"/>
      <c r="AK1563" s="67"/>
      <c r="AL1563" s="67"/>
      <c r="AM1563" s="67"/>
      <c r="AN1563" s="67"/>
      <c r="AO1563" s="67"/>
      <c r="AP1563" s="67"/>
      <c r="AQ1563" s="67"/>
      <c r="AR1563" s="67"/>
      <c r="AS1563" s="67"/>
      <c r="AT1563" s="67"/>
    </row>
    <row r="1564" spans="35:46" x14ac:dyDescent="0.45">
      <c r="AI1564" s="67"/>
      <c r="AJ1564" s="67"/>
      <c r="AK1564" s="67"/>
      <c r="AL1564" s="67"/>
      <c r="AM1564" s="67"/>
      <c r="AN1564" s="67"/>
      <c r="AO1564" s="67"/>
      <c r="AP1564" s="67"/>
      <c r="AQ1564" s="67"/>
      <c r="AR1564" s="67"/>
      <c r="AS1564" s="67"/>
      <c r="AT1564" s="67"/>
    </row>
    <row r="1565" spans="35:46" x14ac:dyDescent="0.45">
      <c r="AI1565" s="67"/>
      <c r="AJ1565" s="67"/>
      <c r="AK1565" s="67"/>
      <c r="AL1565" s="67"/>
      <c r="AM1565" s="67"/>
      <c r="AN1565" s="67"/>
      <c r="AO1565" s="67"/>
      <c r="AP1565" s="67"/>
      <c r="AQ1565" s="67"/>
      <c r="AR1565" s="67"/>
      <c r="AS1565" s="67"/>
      <c r="AT1565" s="67"/>
    </row>
    <row r="1566" spans="35:46" x14ac:dyDescent="0.45">
      <c r="AI1566" s="67"/>
      <c r="AJ1566" s="67"/>
      <c r="AK1566" s="67"/>
      <c r="AL1566" s="67"/>
      <c r="AM1566" s="67"/>
      <c r="AN1566" s="67"/>
      <c r="AO1566" s="67"/>
      <c r="AP1566" s="67"/>
      <c r="AQ1566" s="67"/>
      <c r="AR1566" s="67"/>
      <c r="AS1566" s="67"/>
      <c r="AT1566" s="67"/>
    </row>
    <row r="1567" spans="35:46" x14ac:dyDescent="0.45">
      <c r="AI1567" s="67"/>
      <c r="AJ1567" s="67"/>
      <c r="AK1567" s="67"/>
      <c r="AL1567" s="67"/>
      <c r="AM1567" s="67"/>
      <c r="AN1567" s="67"/>
      <c r="AO1567" s="67"/>
      <c r="AP1567" s="67"/>
      <c r="AQ1567" s="67"/>
      <c r="AR1567" s="67"/>
      <c r="AS1567" s="67"/>
      <c r="AT1567" s="67"/>
    </row>
    <row r="1568" spans="35:46" x14ac:dyDescent="0.45">
      <c r="AI1568" s="67"/>
      <c r="AJ1568" s="67"/>
      <c r="AK1568" s="67"/>
      <c r="AL1568" s="67"/>
      <c r="AM1568" s="67"/>
      <c r="AN1568" s="67"/>
      <c r="AO1568" s="67"/>
      <c r="AP1568" s="67"/>
      <c r="AQ1568" s="67"/>
      <c r="AR1568" s="67"/>
      <c r="AS1568" s="67"/>
      <c r="AT1568" s="67"/>
    </row>
    <row r="1569" spans="35:46" x14ac:dyDescent="0.45">
      <c r="AI1569" s="67"/>
      <c r="AJ1569" s="67"/>
      <c r="AK1569" s="67"/>
      <c r="AL1569" s="67"/>
      <c r="AM1569" s="67"/>
      <c r="AN1569" s="67"/>
      <c r="AO1569" s="67"/>
      <c r="AP1569" s="67"/>
      <c r="AQ1569" s="67"/>
      <c r="AR1569" s="67"/>
      <c r="AS1569" s="67"/>
      <c r="AT1569" s="67"/>
    </row>
    <row r="1570" spans="35:46" x14ac:dyDescent="0.45">
      <c r="AI1570" s="67"/>
      <c r="AJ1570" s="67"/>
      <c r="AK1570" s="67"/>
      <c r="AL1570" s="67"/>
      <c r="AM1570" s="67"/>
      <c r="AN1570" s="67"/>
      <c r="AO1570" s="67"/>
      <c r="AP1570" s="67"/>
      <c r="AQ1570" s="67"/>
      <c r="AR1570" s="67"/>
      <c r="AS1570" s="67"/>
      <c r="AT1570" s="67"/>
    </row>
    <row r="1571" spans="35:46" x14ac:dyDescent="0.45">
      <c r="AI1571" s="67"/>
      <c r="AJ1571" s="67"/>
      <c r="AK1571" s="67"/>
      <c r="AL1571" s="67"/>
      <c r="AM1571" s="67"/>
      <c r="AN1571" s="67"/>
      <c r="AO1571" s="67"/>
      <c r="AP1571" s="67"/>
      <c r="AQ1571" s="67"/>
      <c r="AR1571" s="67"/>
      <c r="AS1571" s="67"/>
      <c r="AT1571" s="67"/>
    </row>
    <row r="1572" spans="35:46" x14ac:dyDescent="0.45">
      <c r="AI1572" s="67"/>
      <c r="AJ1572" s="67"/>
      <c r="AK1572" s="67"/>
      <c r="AL1572" s="67"/>
      <c r="AM1572" s="67"/>
      <c r="AN1572" s="67"/>
      <c r="AO1572" s="67"/>
      <c r="AP1572" s="67"/>
      <c r="AQ1572" s="67"/>
      <c r="AR1572" s="67"/>
      <c r="AS1572" s="67"/>
      <c r="AT1572" s="67"/>
    </row>
    <row r="1573" spans="35:46" x14ac:dyDescent="0.45">
      <c r="AI1573" s="67"/>
      <c r="AJ1573" s="67"/>
      <c r="AK1573" s="67"/>
      <c r="AL1573" s="67"/>
      <c r="AM1573" s="67"/>
      <c r="AN1573" s="67"/>
      <c r="AO1573" s="67"/>
      <c r="AP1573" s="67"/>
      <c r="AQ1573" s="67"/>
      <c r="AR1573" s="67"/>
      <c r="AS1573" s="67"/>
      <c r="AT1573" s="67"/>
    </row>
    <row r="1574" spans="35:46" x14ac:dyDescent="0.45">
      <c r="AI1574" s="67"/>
      <c r="AJ1574" s="67"/>
      <c r="AK1574" s="67"/>
      <c r="AL1574" s="67"/>
      <c r="AM1574" s="67"/>
      <c r="AN1574" s="67"/>
      <c r="AO1574" s="67"/>
      <c r="AP1574" s="67"/>
      <c r="AQ1574" s="67"/>
      <c r="AR1574" s="67"/>
      <c r="AS1574" s="67"/>
      <c r="AT1574" s="67"/>
    </row>
    <row r="1575" spans="35:46" x14ac:dyDescent="0.45">
      <c r="AI1575" s="67"/>
      <c r="AJ1575" s="67"/>
      <c r="AK1575" s="67"/>
      <c r="AL1575" s="67"/>
      <c r="AM1575" s="67"/>
      <c r="AN1575" s="67"/>
      <c r="AO1575" s="67"/>
      <c r="AP1575" s="67"/>
      <c r="AQ1575" s="67"/>
      <c r="AR1575" s="67"/>
      <c r="AS1575" s="67"/>
      <c r="AT1575" s="67"/>
    </row>
    <row r="1576" spans="35:46" x14ac:dyDescent="0.45">
      <c r="AI1576" s="67"/>
      <c r="AJ1576" s="67"/>
      <c r="AK1576" s="67"/>
      <c r="AL1576" s="67"/>
      <c r="AM1576" s="67"/>
      <c r="AN1576" s="67"/>
      <c r="AO1576" s="67"/>
      <c r="AP1576" s="67"/>
      <c r="AQ1576" s="67"/>
      <c r="AR1576" s="67"/>
      <c r="AS1576" s="67"/>
      <c r="AT1576" s="67"/>
    </row>
    <row r="1577" spans="35:46" x14ac:dyDescent="0.45">
      <c r="AI1577" s="67"/>
      <c r="AJ1577" s="67"/>
      <c r="AK1577" s="67"/>
      <c r="AL1577" s="67"/>
      <c r="AM1577" s="67"/>
      <c r="AN1577" s="67"/>
      <c r="AO1577" s="67"/>
      <c r="AP1577" s="67"/>
      <c r="AQ1577" s="67"/>
      <c r="AR1577" s="67"/>
      <c r="AS1577" s="67"/>
      <c r="AT1577" s="67"/>
    </row>
    <row r="1578" spans="35:46" x14ac:dyDescent="0.45">
      <c r="AI1578" s="67"/>
      <c r="AJ1578" s="67"/>
      <c r="AK1578" s="67"/>
      <c r="AL1578" s="67"/>
      <c r="AM1578" s="67"/>
      <c r="AN1578" s="67"/>
      <c r="AO1578" s="67"/>
      <c r="AP1578" s="67"/>
      <c r="AQ1578" s="67"/>
      <c r="AR1578" s="67"/>
      <c r="AS1578" s="67"/>
      <c r="AT1578" s="67"/>
    </row>
    <row r="1579" spans="35:46" x14ac:dyDescent="0.45">
      <c r="AI1579" s="67"/>
      <c r="AJ1579" s="67"/>
      <c r="AK1579" s="67"/>
      <c r="AL1579" s="67"/>
      <c r="AM1579" s="67"/>
      <c r="AN1579" s="67"/>
      <c r="AO1579" s="67"/>
      <c r="AP1579" s="67"/>
      <c r="AQ1579" s="67"/>
      <c r="AR1579" s="67"/>
      <c r="AS1579" s="67"/>
      <c r="AT1579" s="67"/>
    </row>
    <row r="1580" spans="35:46" x14ac:dyDescent="0.45">
      <c r="AI1580" s="67"/>
      <c r="AJ1580" s="67"/>
      <c r="AK1580" s="67"/>
      <c r="AL1580" s="67"/>
      <c r="AM1580" s="67"/>
      <c r="AN1580" s="67"/>
      <c r="AO1580" s="67"/>
      <c r="AP1580" s="67"/>
      <c r="AQ1580" s="67"/>
      <c r="AR1580" s="67"/>
      <c r="AS1580" s="67"/>
      <c r="AT1580" s="67"/>
    </row>
    <row r="1581" spans="35:46" x14ac:dyDescent="0.45">
      <c r="AI1581" s="67"/>
      <c r="AJ1581" s="67"/>
      <c r="AK1581" s="67"/>
      <c r="AL1581" s="67"/>
      <c r="AM1581" s="67"/>
      <c r="AN1581" s="67"/>
      <c r="AO1581" s="67"/>
      <c r="AP1581" s="67"/>
      <c r="AQ1581" s="67"/>
      <c r="AR1581" s="67"/>
      <c r="AS1581" s="67"/>
      <c r="AT1581" s="67"/>
    </row>
    <row r="1582" spans="35:46" x14ac:dyDescent="0.45">
      <c r="AI1582" s="67"/>
      <c r="AJ1582" s="67"/>
      <c r="AK1582" s="67"/>
      <c r="AL1582" s="67"/>
      <c r="AM1582" s="67"/>
      <c r="AN1582" s="67"/>
      <c r="AO1582" s="67"/>
      <c r="AP1582" s="67"/>
      <c r="AQ1582" s="67"/>
      <c r="AR1582" s="67"/>
      <c r="AS1582" s="67"/>
      <c r="AT1582" s="67"/>
    </row>
    <row r="1583" spans="35:46" x14ac:dyDescent="0.45">
      <c r="AI1583" s="67"/>
      <c r="AJ1583" s="67"/>
      <c r="AK1583" s="67"/>
      <c r="AL1583" s="67"/>
      <c r="AM1583" s="67"/>
      <c r="AN1583" s="67"/>
      <c r="AO1583" s="67"/>
      <c r="AP1583" s="67"/>
      <c r="AQ1583" s="67"/>
      <c r="AR1583" s="67"/>
      <c r="AS1583" s="67"/>
      <c r="AT1583" s="67"/>
    </row>
    <row r="1584" spans="35:46" x14ac:dyDescent="0.45">
      <c r="AI1584" s="67"/>
      <c r="AJ1584" s="67"/>
      <c r="AK1584" s="67"/>
      <c r="AL1584" s="67"/>
      <c r="AM1584" s="67"/>
      <c r="AN1584" s="67"/>
      <c r="AO1584" s="67"/>
      <c r="AP1584" s="67"/>
      <c r="AQ1584" s="67"/>
      <c r="AR1584" s="67"/>
      <c r="AS1584" s="67"/>
      <c r="AT1584" s="67"/>
    </row>
    <row r="1585" spans="35:46" x14ac:dyDescent="0.45">
      <c r="AI1585" s="67"/>
      <c r="AJ1585" s="67"/>
      <c r="AK1585" s="67"/>
      <c r="AL1585" s="67"/>
      <c r="AM1585" s="67"/>
      <c r="AN1585" s="67"/>
      <c r="AO1585" s="67"/>
      <c r="AP1585" s="67"/>
      <c r="AQ1585" s="67"/>
      <c r="AR1585" s="67"/>
      <c r="AS1585" s="67"/>
      <c r="AT1585" s="67"/>
    </row>
    <row r="1586" spans="35:46" x14ac:dyDescent="0.45">
      <c r="AI1586" s="67"/>
      <c r="AJ1586" s="67"/>
      <c r="AK1586" s="67"/>
      <c r="AL1586" s="67"/>
      <c r="AM1586" s="67"/>
      <c r="AN1586" s="67"/>
      <c r="AO1586" s="67"/>
      <c r="AP1586" s="67"/>
      <c r="AQ1586" s="67"/>
      <c r="AR1586" s="67"/>
      <c r="AS1586" s="67"/>
      <c r="AT1586" s="67"/>
    </row>
    <row r="1587" spans="35:46" x14ac:dyDescent="0.45">
      <c r="AI1587" s="67"/>
      <c r="AJ1587" s="67"/>
      <c r="AK1587" s="67"/>
      <c r="AL1587" s="67"/>
      <c r="AM1587" s="67"/>
      <c r="AN1587" s="67"/>
      <c r="AO1587" s="67"/>
      <c r="AP1587" s="67"/>
      <c r="AQ1587" s="67"/>
      <c r="AR1587" s="67"/>
      <c r="AS1587" s="67"/>
      <c r="AT1587" s="67"/>
    </row>
    <row r="1588" spans="35:46" x14ac:dyDescent="0.45">
      <c r="AI1588" s="67"/>
      <c r="AJ1588" s="67"/>
      <c r="AK1588" s="67"/>
      <c r="AL1588" s="67"/>
      <c r="AM1588" s="67"/>
      <c r="AN1588" s="67"/>
      <c r="AO1588" s="67"/>
      <c r="AP1588" s="67"/>
      <c r="AQ1588" s="67"/>
      <c r="AR1588" s="67"/>
      <c r="AS1588" s="67"/>
      <c r="AT1588" s="67"/>
    </row>
    <row r="1589" spans="35:46" x14ac:dyDescent="0.45">
      <c r="AI1589" s="67"/>
      <c r="AJ1589" s="67"/>
      <c r="AK1589" s="67"/>
      <c r="AL1589" s="67"/>
      <c r="AM1589" s="67"/>
      <c r="AN1589" s="67"/>
      <c r="AO1589" s="67"/>
      <c r="AP1589" s="67"/>
      <c r="AQ1589" s="67"/>
      <c r="AR1589" s="67"/>
      <c r="AS1589" s="67"/>
      <c r="AT1589" s="67"/>
    </row>
    <row r="1590" spans="35:46" x14ac:dyDescent="0.45">
      <c r="AI1590" s="67"/>
      <c r="AJ1590" s="67"/>
      <c r="AK1590" s="67"/>
      <c r="AL1590" s="67"/>
      <c r="AM1590" s="67"/>
      <c r="AN1590" s="67"/>
      <c r="AO1590" s="67"/>
      <c r="AP1590" s="67"/>
      <c r="AQ1590" s="67"/>
      <c r="AR1590" s="67"/>
      <c r="AS1590" s="67"/>
      <c r="AT1590" s="67"/>
    </row>
    <row r="1591" spans="35:46" x14ac:dyDescent="0.45">
      <c r="AI1591" s="67"/>
      <c r="AJ1591" s="67"/>
      <c r="AK1591" s="67"/>
      <c r="AL1591" s="67"/>
      <c r="AM1591" s="67"/>
      <c r="AN1591" s="67"/>
      <c r="AO1591" s="67"/>
      <c r="AP1591" s="67"/>
      <c r="AQ1591" s="67"/>
      <c r="AR1591" s="67"/>
      <c r="AS1591" s="67"/>
      <c r="AT1591" s="67"/>
    </row>
    <row r="1592" spans="35:46" x14ac:dyDescent="0.45">
      <c r="AI1592" s="67"/>
      <c r="AJ1592" s="67"/>
      <c r="AK1592" s="67"/>
      <c r="AL1592" s="67"/>
      <c r="AM1592" s="67"/>
      <c r="AN1592" s="67"/>
      <c r="AO1592" s="67"/>
      <c r="AP1592" s="67"/>
      <c r="AQ1592" s="67"/>
      <c r="AR1592" s="67"/>
      <c r="AS1592" s="67"/>
      <c r="AT1592" s="67"/>
    </row>
    <row r="1593" spans="35:46" x14ac:dyDescent="0.45">
      <c r="AI1593" s="67"/>
      <c r="AJ1593" s="67"/>
      <c r="AK1593" s="67"/>
      <c r="AL1593" s="67"/>
      <c r="AM1593" s="67"/>
      <c r="AN1593" s="67"/>
      <c r="AO1593" s="67"/>
      <c r="AP1593" s="67"/>
      <c r="AQ1593" s="67"/>
      <c r="AR1593" s="67"/>
      <c r="AS1593" s="67"/>
      <c r="AT1593" s="67"/>
    </row>
    <row r="1594" spans="35:46" x14ac:dyDescent="0.45">
      <c r="AI1594" s="67"/>
      <c r="AJ1594" s="67"/>
      <c r="AK1594" s="67"/>
      <c r="AL1594" s="67"/>
      <c r="AM1594" s="67"/>
      <c r="AN1594" s="67"/>
      <c r="AO1594" s="67"/>
      <c r="AP1594" s="67"/>
      <c r="AQ1594" s="67"/>
      <c r="AR1594" s="67"/>
      <c r="AS1594" s="67"/>
      <c r="AT1594" s="67"/>
    </row>
    <row r="1595" spans="35:46" x14ac:dyDescent="0.45">
      <c r="AI1595" s="67"/>
      <c r="AJ1595" s="67"/>
      <c r="AK1595" s="67"/>
      <c r="AL1595" s="67"/>
      <c r="AM1595" s="67"/>
      <c r="AN1595" s="67"/>
      <c r="AO1595" s="67"/>
      <c r="AP1595" s="67"/>
      <c r="AQ1595" s="67"/>
      <c r="AR1595" s="67"/>
      <c r="AS1595" s="67"/>
      <c r="AT1595" s="67"/>
    </row>
    <row r="1596" spans="35:46" x14ac:dyDescent="0.45">
      <c r="AI1596" s="67"/>
      <c r="AJ1596" s="67"/>
      <c r="AK1596" s="67"/>
      <c r="AL1596" s="67"/>
      <c r="AM1596" s="67"/>
      <c r="AN1596" s="67"/>
      <c r="AO1596" s="67"/>
      <c r="AP1596" s="67"/>
      <c r="AQ1596" s="67"/>
      <c r="AR1596" s="67"/>
      <c r="AS1596" s="67"/>
      <c r="AT1596" s="67"/>
    </row>
    <row r="1597" spans="35:46" x14ac:dyDescent="0.45">
      <c r="AI1597" s="67"/>
      <c r="AJ1597" s="67"/>
      <c r="AK1597" s="67"/>
      <c r="AL1597" s="67"/>
      <c r="AM1597" s="67"/>
      <c r="AN1597" s="67"/>
      <c r="AO1597" s="67"/>
      <c r="AP1597" s="67"/>
      <c r="AQ1597" s="67"/>
      <c r="AR1597" s="67"/>
      <c r="AS1597" s="67"/>
      <c r="AT1597" s="67"/>
    </row>
    <row r="1598" spans="35:46" x14ac:dyDescent="0.45">
      <c r="AI1598" s="67"/>
      <c r="AJ1598" s="67"/>
      <c r="AK1598" s="67"/>
      <c r="AL1598" s="67"/>
      <c r="AM1598" s="67"/>
      <c r="AN1598" s="67"/>
      <c r="AO1598" s="67"/>
      <c r="AP1598" s="67"/>
      <c r="AQ1598" s="67"/>
      <c r="AR1598" s="67"/>
      <c r="AS1598" s="67"/>
      <c r="AT1598" s="67"/>
    </row>
    <row r="1599" spans="35:46" x14ac:dyDescent="0.45">
      <c r="AI1599" s="67"/>
      <c r="AJ1599" s="67"/>
      <c r="AK1599" s="67"/>
      <c r="AL1599" s="67"/>
      <c r="AM1599" s="67"/>
      <c r="AN1599" s="67"/>
      <c r="AO1599" s="67"/>
      <c r="AP1599" s="67"/>
      <c r="AQ1599" s="67"/>
      <c r="AR1599" s="67"/>
      <c r="AS1599" s="67"/>
      <c r="AT1599" s="67"/>
    </row>
    <row r="1600" spans="35:46" x14ac:dyDescent="0.45">
      <c r="AI1600" s="67"/>
      <c r="AJ1600" s="67"/>
      <c r="AK1600" s="67"/>
      <c r="AL1600" s="67"/>
      <c r="AM1600" s="67"/>
      <c r="AN1600" s="67"/>
      <c r="AO1600" s="67"/>
      <c r="AP1600" s="67"/>
      <c r="AQ1600" s="67"/>
      <c r="AR1600" s="67"/>
      <c r="AS1600" s="67"/>
      <c r="AT1600" s="67"/>
    </row>
    <row r="1601" spans="35:46" x14ac:dyDescent="0.45">
      <c r="AI1601" s="67"/>
      <c r="AJ1601" s="67"/>
      <c r="AK1601" s="67"/>
      <c r="AL1601" s="67"/>
      <c r="AM1601" s="67"/>
      <c r="AN1601" s="67"/>
      <c r="AO1601" s="67"/>
      <c r="AP1601" s="67"/>
      <c r="AQ1601" s="67"/>
      <c r="AR1601" s="67"/>
      <c r="AS1601" s="67"/>
      <c r="AT1601" s="67"/>
    </row>
    <row r="1602" spans="35:46" x14ac:dyDescent="0.45">
      <c r="AI1602" s="67"/>
      <c r="AJ1602" s="67"/>
      <c r="AK1602" s="67"/>
      <c r="AL1602" s="67"/>
      <c r="AM1602" s="67"/>
      <c r="AN1602" s="67"/>
      <c r="AO1602" s="67"/>
      <c r="AP1602" s="67"/>
      <c r="AQ1602" s="67"/>
      <c r="AR1602" s="67"/>
      <c r="AS1602" s="67"/>
      <c r="AT1602" s="67"/>
    </row>
    <row r="1603" spans="35:46" x14ac:dyDescent="0.45">
      <c r="AI1603" s="67"/>
      <c r="AJ1603" s="67"/>
      <c r="AK1603" s="67"/>
      <c r="AL1603" s="67"/>
      <c r="AM1603" s="67"/>
      <c r="AN1603" s="67"/>
      <c r="AO1603" s="67"/>
      <c r="AP1603" s="67"/>
      <c r="AQ1603" s="67"/>
      <c r="AR1603" s="67"/>
      <c r="AS1603" s="67"/>
      <c r="AT1603" s="67"/>
    </row>
    <row r="1604" spans="35:46" x14ac:dyDescent="0.45">
      <c r="AI1604" s="67"/>
      <c r="AJ1604" s="67"/>
      <c r="AK1604" s="67"/>
      <c r="AL1604" s="67"/>
      <c r="AM1604" s="67"/>
      <c r="AN1604" s="67"/>
      <c r="AO1604" s="67"/>
      <c r="AP1604" s="67"/>
      <c r="AQ1604" s="67"/>
      <c r="AR1604" s="67"/>
      <c r="AS1604" s="67"/>
      <c r="AT1604" s="67"/>
    </row>
    <row r="1605" spans="35:46" x14ac:dyDescent="0.45">
      <c r="AI1605" s="67"/>
      <c r="AJ1605" s="67"/>
      <c r="AK1605" s="67"/>
      <c r="AL1605" s="67"/>
      <c r="AM1605" s="67"/>
      <c r="AN1605" s="67"/>
      <c r="AO1605" s="67"/>
      <c r="AP1605" s="67"/>
      <c r="AQ1605" s="67"/>
      <c r="AR1605" s="67"/>
      <c r="AS1605" s="67"/>
      <c r="AT1605" s="67"/>
    </row>
    <row r="1606" spans="35:46" x14ac:dyDescent="0.45">
      <c r="AI1606" s="67"/>
      <c r="AJ1606" s="67"/>
      <c r="AK1606" s="67"/>
      <c r="AL1606" s="67"/>
      <c r="AM1606" s="67"/>
      <c r="AN1606" s="67"/>
      <c r="AO1606" s="67"/>
      <c r="AP1606" s="67"/>
      <c r="AQ1606" s="67"/>
      <c r="AR1606" s="67"/>
      <c r="AS1606" s="67"/>
      <c r="AT1606" s="67"/>
    </row>
    <row r="1607" spans="35:46" x14ac:dyDescent="0.45">
      <c r="AI1607" s="67"/>
      <c r="AJ1607" s="67"/>
      <c r="AK1607" s="67"/>
      <c r="AL1607" s="67"/>
      <c r="AM1607" s="67"/>
      <c r="AN1607" s="67"/>
      <c r="AO1607" s="67"/>
      <c r="AP1607" s="67"/>
      <c r="AQ1607" s="67"/>
      <c r="AR1607" s="67"/>
      <c r="AS1607" s="67"/>
      <c r="AT1607" s="67"/>
    </row>
    <row r="1608" spans="35:46" x14ac:dyDescent="0.45">
      <c r="AI1608" s="67"/>
      <c r="AJ1608" s="67"/>
      <c r="AK1608" s="67"/>
      <c r="AL1608" s="67"/>
      <c r="AM1608" s="67"/>
      <c r="AN1608" s="67"/>
      <c r="AO1608" s="67"/>
      <c r="AP1608" s="67"/>
      <c r="AQ1608" s="67"/>
      <c r="AR1608" s="67"/>
      <c r="AS1608" s="67"/>
      <c r="AT1608" s="67"/>
    </row>
    <row r="1609" spans="35:46" x14ac:dyDescent="0.45">
      <c r="AI1609" s="67"/>
      <c r="AJ1609" s="67"/>
      <c r="AK1609" s="67"/>
      <c r="AL1609" s="67"/>
      <c r="AM1609" s="67"/>
      <c r="AN1609" s="67"/>
      <c r="AO1609" s="67"/>
      <c r="AP1609" s="67"/>
      <c r="AQ1609" s="67"/>
      <c r="AR1609" s="67"/>
      <c r="AS1609" s="67"/>
      <c r="AT1609" s="67"/>
    </row>
    <row r="1610" spans="35:46" x14ac:dyDescent="0.45">
      <c r="AI1610" s="67"/>
      <c r="AJ1610" s="67"/>
      <c r="AK1610" s="67"/>
      <c r="AL1610" s="67"/>
      <c r="AM1610" s="67"/>
      <c r="AN1610" s="67"/>
      <c r="AO1610" s="67"/>
      <c r="AP1610" s="67"/>
      <c r="AQ1610" s="67"/>
      <c r="AR1610" s="67"/>
      <c r="AS1610" s="67"/>
      <c r="AT1610" s="67"/>
    </row>
    <row r="1611" spans="35:46" x14ac:dyDescent="0.45">
      <c r="AI1611" s="67"/>
      <c r="AJ1611" s="67"/>
      <c r="AK1611" s="67"/>
      <c r="AL1611" s="67"/>
      <c r="AM1611" s="67"/>
      <c r="AN1611" s="67"/>
      <c r="AO1611" s="67"/>
      <c r="AP1611" s="67"/>
      <c r="AQ1611" s="67"/>
      <c r="AR1611" s="67"/>
      <c r="AS1611" s="67"/>
      <c r="AT1611" s="67"/>
    </row>
    <row r="1612" spans="35:46" x14ac:dyDescent="0.45">
      <c r="AI1612" s="67"/>
      <c r="AJ1612" s="67"/>
      <c r="AK1612" s="67"/>
      <c r="AL1612" s="67"/>
      <c r="AM1612" s="67"/>
      <c r="AN1612" s="67"/>
      <c r="AO1612" s="67"/>
      <c r="AP1612" s="67"/>
      <c r="AQ1612" s="67"/>
      <c r="AR1612" s="67"/>
      <c r="AS1612" s="67"/>
      <c r="AT1612" s="67"/>
    </row>
    <row r="1613" spans="35:46" x14ac:dyDescent="0.45">
      <c r="AI1613" s="67"/>
      <c r="AJ1613" s="67"/>
      <c r="AK1613" s="67"/>
      <c r="AL1613" s="67"/>
      <c r="AM1613" s="67"/>
      <c r="AN1613" s="67"/>
      <c r="AO1613" s="67"/>
      <c r="AP1613" s="67"/>
      <c r="AQ1613" s="67"/>
      <c r="AR1613" s="67"/>
      <c r="AS1613" s="67"/>
      <c r="AT1613" s="67"/>
    </row>
    <row r="1614" spans="35:46" x14ac:dyDescent="0.45">
      <c r="AI1614" s="67"/>
      <c r="AJ1614" s="67"/>
      <c r="AK1614" s="67"/>
      <c r="AL1614" s="67"/>
      <c r="AM1614" s="67"/>
      <c r="AN1614" s="67"/>
      <c r="AO1614" s="67"/>
      <c r="AP1614" s="67"/>
      <c r="AQ1614" s="67"/>
      <c r="AR1614" s="67"/>
      <c r="AS1614" s="67"/>
      <c r="AT1614" s="67"/>
    </row>
    <row r="1615" spans="35:46" x14ac:dyDescent="0.45">
      <c r="AI1615" s="67"/>
      <c r="AJ1615" s="67"/>
      <c r="AK1615" s="67"/>
      <c r="AL1615" s="67"/>
      <c r="AM1615" s="67"/>
      <c r="AN1615" s="67"/>
      <c r="AO1615" s="67"/>
      <c r="AP1615" s="67"/>
      <c r="AQ1615" s="67"/>
      <c r="AR1615" s="67"/>
      <c r="AS1615" s="67"/>
      <c r="AT1615" s="67"/>
    </row>
    <row r="1616" spans="35:46" x14ac:dyDescent="0.45">
      <c r="AI1616" s="67"/>
      <c r="AJ1616" s="67"/>
      <c r="AK1616" s="67"/>
      <c r="AL1616" s="67"/>
      <c r="AM1616" s="67"/>
      <c r="AN1616" s="67"/>
      <c r="AO1616" s="67"/>
      <c r="AP1616" s="67"/>
      <c r="AQ1616" s="67"/>
      <c r="AR1616" s="67"/>
      <c r="AS1616" s="67"/>
      <c r="AT1616" s="67"/>
    </row>
    <row r="1617" spans="35:46" x14ac:dyDescent="0.45">
      <c r="AI1617" s="67"/>
      <c r="AJ1617" s="67"/>
      <c r="AK1617" s="67"/>
      <c r="AL1617" s="67"/>
      <c r="AM1617" s="67"/>
      <c r="AN1617" s="67"/>
      <c r="AO1617" s="67"/>
      <c r="AP1617" s="67"/>
      <c r="AQ1617" s="67"/>
      <c r="AR1617" s="67"/>
      <c r="AS1617" s="67"/>
      <c r="AT1617" s="67"/>
    </row>
    <row r="1618" spans="35:46" x14ac:dyDescent="0.45">
      <c r="AI1618" s="67"/>
      <c r="AJ1618" s="67"/>
      <c r="AK1618" s="67"/>
      <c r="AL1618" s="67"/>
      <c r="AM1618" s="67"/>
      <c r="AN1618" s="67"/>
      <c r="AO1618" s="67"/>
      <c r="AP1618" s="67"/>
      <c r="AQ1618" s="67"/>
      <c r="AR1618" s="67"/>
      <c r="AS1618" s="67"/>
      <c r="AT1618" s="67"/>
    </row>
    <row r="1619" spans="35:46" x14ac:dyDescent="0.45">
      <c r="AI1619" s="67"/>
      <c r="AJ1619" s="67"/>
      <c r="AK1619" s="67"/>
      <c r="AL1619" s="67"/>
      <c r="AM1619" s="67"/>
      <c r="AN1619" s="67"/>
      <c r="AO1619" s="67"/>
      <c r="AP1619" s="67"/>
      <c r="AQ1619" s="67"/>
      <c r="AR1619" s="67"/>
      <c r="AS1619" s="67"/>
      <c r="AT1619" s="67"/>
    </row>
    <row r="1620" spans="35:46" x14ac:dyDescent="0.45">
      <c r="AI1620" s="67"/>
      <c r="AJ1620" s="67"/>
      <c r="AK1620" s="67"/>
      <c r="AL1620" s="67"/>
      <c r="AM1620" s="67"/>
      <c r="AN1620" s="67"/>
      <c r="AO1620" s="67"/>
      <c r="AP1620" s="67"/>
      <c r="AQ1620" s="67"/>
      <c r="AR1620" s="67"/>
      <c r="AS1620" s="67"/>
      <c r="AT1620" s="67"/>
    </row>
    <row r="1621" spans="35:46" x14ac:dyDescent="0.45">
      <c r="AI1621" s="67"/>
      <c r="AJ1621" s="67"/>
      <c r="AK1621" s="67"/>
      <c r="AL1621" s="67"/>
      <c r="AM1621" s="67"/>
      <c r="AN1621" s="67"/>
      <c r="AO1621" s="67"/>
      <c r="AP1621" s="67"/>
      <c r="AQ1621" s="67"/>
      <c r="AR1621" s="67"/>
      <c r="AS1621" s="67"/>
      <c r="AT1621" s="67"/>
    </row>
    <row r="1622" spans="35:46" x14ac:dyDescent="0.45">
      <c r="AI1622" s="67"/>
      <c r="AJ1622" s="67"/>
      <c r="AK1622" s="67"/>
      <c r="AL1622" s="67"/>
      <c r="AM1622" s="67"/>
      <c r="AN1622" s="67"/>
      <c r="AO1622" s="67"/>
      <c r="AP1622" s="67"/>
      <c r="AQ1622" s="67"/>
      <c r="AR1622" s="67"/>
      <c r="AS1622" s="67"/>
      <c r="AT1622" s="67"/>
    </row>
    <row r="1623" spans="35:46" x14ac:dyDescent="0.45">
      <c r="AI1623" s="67"/>
      <c r="AJ1623" s="67"/>
      <c r="AK1623" s="67"/>
      <c r="AL1623" s="67"/>
      <c r="AM1623" s="67"/>
      <c r="AN1623" s="67"/>
      <c r="AO1623" s="67"/>
      <c r="AP1623" s="67"/>
      <c r="AQ1623" s="67"/>
      <c r="AR1623" s="67"/>
      <c r="AS1623" s="67"/>
      <c r="AT1623" s="67"/>
    </row>
    <row r="1624" spans="35:46" x14ac:dyDescent="0.45">
      <c r="AI1624" s="67"/>
      <c r="AJ1624" s="67"/>
      <c r="AK1624" s="67"/>
      <c r="AL1624" s="67"/>
      <c r="AM1624" s="67"/>
      <c r="AN1624" s="67"/>
      <c r="AO1624" s="67"/>
      <c r="AP1624" s="67"/>
      <c r="AQ1624" s="67"/>
      <c r="AR1624" s="67"/>
      <c r="AS1624" s="67"/>
      <c r="AT1624" s="67"/>
    </row>
    <row r="1625" spans="35:46" x14ac:dyDescent="0.45">
      <c r="AI1625" s="67"/>
      <c r="AJ1625" s="67"/>
      <c r="AK1625" s="67"/>
      <c r="AL1625" s="67"/>
      <c r="AM1625" s="67"/>
      <c r="AN1625" s="67"/>
      <c r="AO1625" s="67"/>
      <c r="AP1625" s="67"/>
      <c r="AQ1625" s="67"/>
      <c r="AR1625" s="67"/>
      <c r="AS1625" s="67"/>
      <c r="AT1625" s="67"/>
    </row>
    <row r="1626" spans="35:46" x14ac:dyDescent="0.45">
      <c r="AI1626" s="67"/>
      <c r="AJ1626" s="67"/>
      <c r="AK1626" s="67"/>
      <c r="AL1626" s="67"/>
      <c r="AM1626" s="67"/>
      <c r="AN1626" s="67"/>
      <c r="AO1626" s="67"/>
      <c r="AP1626" s="67"/>
      <c r="AQ1626" s="67"/>
      <c r="AR1626" s="67"/>
      <c r="AS1626" s="67"/>
      <c r="AT1626" s="67"/>
    </row>
    <row r="1627" spans="35:46" x14ac:dyDescent="0.45">
      <c r="AI1627" s="67"/>
      <c r="AJ1627" s="67"/>
      <c r="AK1627" s="67"/>
      <c r="AL1627" s="67"/>
      <c r="AM1627" s="67"/>
      <c r="AN1627" s="67"/>
      <c r="AO1627" s="67"/>
      <c r="AP1627" s="67"/>
      <c r="AQ1627" s="67"/>
      <c r="AR1627" s="67"/>
      <c r="AS1627" s="67"/>
      <c r="AT1627" s="67"/>
    </row>
    <row r="1628" spans="35:46" x14ac:dyDescent="0.45">
      <c r="AI1628" s="67"/>
      <c r="AJ1628" s="67"/>
      <c r="AK1628" s="67"/>
      <c r="AL1628" s="67"/>
      <c r="AM1628" s="67"/>
      <c r="AN1628" s="67"/>
      <c r="AO1628" s="67"/>
      <c r="AP1628" s="67"/>
      <c r="AQ1628" s="67"/>
      <c r="AR1628" s="67"/>
      <c r="AS1628" s="67"/>
      <c r="AT1628" s="67"/>
    </row>
    <row r="1629" spans="35:46" x14ac:dyDescent="0.45">
      <c r="AI1629" s="67"/>
      <c r="AJ1629" s="67"/>
      <c r="AK1629" s="67"/>
      <c r="AL1629" s="67"/>
      <c r="AM1629" s="67"/>
      <c r="AN1629" s="67"/>
      <c r="AO1629" s="67"/>
      <c r="AP1629" s="67"/>
      <c r="AQ1629" s="67"/>
      <c r="AR1629" s="67"/>
      <c r="AS1629" s="67"/>
      <c r="AT1629" s="67"/>
    </row>
    <row r="1630" spans="35:46" x14ac:dyDescent="0.45">
      <c r="AI1630" s="67"/>
      <c r="AJ1630" s="67"/>
      <c r="AK1630" s="67"/>
      <c r="AL1630" s="67"/>
      <c r="AM1630" s="67"/>
      <c r="AN1630" s="67"/>
      <c r="AO1630" s="67"/>
      <c r="AP1630" s="67"/>
      <c r="AQ1630" s="67"/>
      <c r="AR1630" s="67"/>
      <c r="AS1630" s="67"/>
      <c r="AT1630" s="67"/>
    </row>
    <row r="1631" spans="35:46" x14ac:dyDescent="0.45">
      <c r="AI1631" s="67"/>
      <c r="AJ1631" s="67"/>
      <c r="AK1631" s="67"/>
      <c r="AL1631" s="67"/>
      <c r="AM1631" s="67"/>
      <c r="AN1631" s="67"/>
      <c r="AO1631" s="67"/>
      <c r="AP1631" s="67"/>
      <c r="AQ1631" s="67"/>
      <c r="AR1631" s="67"/>
      <c r="AS1631" s="67"/>
      <c r="AT1631" s="67"/>
    </row>
    <row r="1632" spans="35:46" x14ac:dyDescent="0.45">
      <c r="AI1632" s="67"/>
      <c r="AJ1632" s="67"/>
      <c r="AK1632" s="67"/>
      <c r="AL1632" s="67"/>
      <c r="AM1632" s="67"/>
      <c r="AN1632" s="67"/>
      <c r="AO1632" s="67"/>
      <c r="AP1632" s="67"/>
      <c r="AQ1632" s="67"/>
      <c r="AR1632" s="67"/>
      <c r="AS1632" s="67"/>
      <c r="AT1632" s="67"/>
    </row>
    <row r="1633" spans="35:46" x14ac:dyDescent="0.45">
      <c r="AI1633" s="67"/>
      <c r="AJ1633" s="67"/>
      <c r="AK1633" s="67"/>
      <c r="AL1633" s="67"/>
      <c r="AM1633" s="67"/>
      <c r="AN1633" s="67"/>
      <c r="AO1633" s="67"/>
      <c r="AP1633" s="67"/>
      <c r="AQ1633" s="67"/>
      <c r="AR1633" s="67"/>
      <c r="AS1633" s="67"/>
      <c r="AT1633" s="67"/>
    </row>
    <row r="1634" spans="35:46" x14ac:dyDescent="0.45">
      <c r="AI1634" s="67"/>
      <c r="AJ1634" s="67"/>
      <c r="AK1634" s="67"/>
      <c r="AL1634" s="67"/>
      <c r="AM1634" s="67"/>
      <c r="AN1634" s="67"/>
      <c r="AO1634" s="67"/>
      <c r="AP1634" s="67"/>
      <c r="AQ1634" s="67"/>
      <c r="AR1634" s="67"/>
      <c r="AS1634" s="67"/>
      <c r="AT1634" s="67"/>
    </row>
    <row r="1635" spans="35:46" x14ac:dyDescent="0.45">
      <c r="AI1635" s="67"/>
      <c r="AJ1635" s="67"/>
      <c r="AK1635" s="67"/>
      <c r="AL1635" s="67"/>
      <c r="AM1635" s="67"/>
      <c r="AN1635" s="67"/>
      <c r="AO1635" s="67"/>
      <c r="AP1635" s="67"/>
      <c r="AQ1635" s="67"/>
      <c r="AR1635" s="67"/>
      <c r="AS1635" s="67"/>
      <c r="AT1635" s="67"/>
    </row>
    <row r="1636" spans="35:46" x14ac:dyDescent="0.45">
      <c r="AI1636" s="67"/>
      <c r="AJ1636" s="67"/>
      <c r="AK1636" s="67"/>
      <c r="AL1636" s="67"/>
      <c r="AM1636" s="67"/>
      <c r="AN1636" s="67"/>
      <c r="AO1636" s="67"/>
      <c r="AP1636" s="67"/>
      <c r="AQ1636" s="67"/>
      <c r="AR1636" s="67"/>
      <c r="AS1636" s="67"/>
      <c r="AT1636" s="67"/>
    </row>
    <row r="1637" spans="35:46" x14ac:dyDescent="0.45">
      <c r="AI1637" s="67"/>
      <c r="AJ1637" s="67"/>
      <c r="AK1637" s="67"/>
      <c r="AL1637" s="67"/>
      <c r="AM1637" s="67"/>
      <c r="AN1637" s="67"/>
      <c r="AO1637" s="67"/>
      <c r="AP1637" s="67"/>
      <c r="AQ1637" s="67"/>
      <c r="AR1637" s="67"/>
      <c r="AS1637" s="67"/>
      <c r="AT1637" s="67"/>
    </row>
    <row r="1638" spans="35:46" x14ac:dyDescent="0.45">
      <c r="AI1638" s="67"/>
      <c r="AJ1638" s="67"/>
      <c r="AK1638" s="67"/>
      <c r="AL1638" s="67"/>
      <c r="AM1638" s="67"/>
      <c r="AN1638" s="67"/>
      <c r="AO1638" s="67"/>
      <c r="AP1638" s="67"/>
      <c r="AQ1638" s="67"/>
      <c r="AR1638" s="67"/>
      <c r="AS1638" s="67"/>
      <c r="AT1638" s="67"/>
    </row>
    <row r="1639" spans="35:46" x14ac:dyDescent="0.45">
      <c r="AI1639" s="67"/>
      <c r="AJ1639" s="67"/>
      <c r="AK1639" s="67"/>
      <c r="AL1639" s="67"/>
      <c r="AM1639" s="67"/>
      <c r="AN1639" s="67"/>
      <c r="AO1639" s="67"/>
      <c r="AP1639" s="67"/>
      <c r="AQ1639" s="67"/>
      <c r="AR1639" s="67"/>
      <c r="AS1639" s="67"/>
      <c r="AT1639" s="67"/>
    </row>
    <row r="1640" spans="35:46" x14ac:dyDescent="0.45">
      <c r="AI1640" s="67"/>
      <c r="AJ1640" s="67"/>
      <c r="AK1640" s="67"/>
      <c r="AL1640" s="67"/>
      <c r="AM1640" s="67"/>
      <c r="AN1640" s="67"/>
      <c r="AO1640" s="67"/>
      <c r="AP1640" s="67"/>
      <c r="AQ1640" s="67"/>
      <c r="AR1640" s="67"/>
      <c r="AS1640" s="67"/>
      <c r="AT1640" s="67"/>
    </row>
    <row r="1641" spans="35:46" x14ac:dyDescent="0.45">
      <c r="AI1641" s="67"/>
      <c r="AJ1641" s="67"/>
      <c r="AK1641" s="67"/>
      <c r="AL1641" s="67"/>
      <c r="AM1641" s="67"/>
      <c r="AN1641" s="67"/>
      <c r="AO1641" s="67"/>
      <c r="AP1641" s="67"/>
      <c r="AQ1641" s="67"/>
      <c r="AR1641" s="67"/>
      <c r="AS1641" s="67"/>
      <c r="AT1641" s="67"/>
    </row>
    <row r="1642" spans="35:46" x14ac:dyDescent="0.45">
      <c r="AI1642" s="67"/>
      <c r="AJ1642" s="67"/>
      <c r="AK1642" s="67"/>
      <c r="AL1642" s="67"/>
      <c r="AM1642" s="67"/>
      <c r="AN1642" s="67"/>
      <c r="AO1642" s="67"/>
      <c r="AP1642" s="67"/>
      <c r="AQ1642" s="67"/>
      <c r="AR1642" s="67"/>
      <c r="AS1642" s="67"/>
      <c r="AT1642" s="67"/>
    </row>
    <row r="1643" spans="35:46" x14ac:dyDescent="0.45">
      <c r="AI1643" s="67"/>
      <c r="AJ1643" s="67"/>
      <c r="AK1643" s="67"/>
      <c r="AL1643" s="67"/>
      <c r="AM1643" s="67"/>
      <c r="AN1643" s="67"/>
      <c r="AO1643" s="67"/>
      <c r="AP1643" s="67"/>
      <c r="AQ1643" s="67"/>
      <c r="AR1643" s="67"/>
      <c r="AS1643" s="67"/>
      <c r="AT1643" s="67"/>
    </row>
    <row r="1644" spans="35:46" x14ac:dyDescent="0.45">
      <c r="AI1644" s="67"/>
      <c r="AJ1644" s="67"/>
      <c r="AK1644" s="67"/>
      <c r="AL1644" s="67"/>
      <c r="AM1644" s="67"/>
      <c r="AN1644" s="67"/>
      <c r="AO1644" s="67"/>
      <c r="AP1644" s="67"/>
      <c r="AQ1644" s="67"/>
      <c r="AR1644" s="67"/>
      <c r="AS1644" s="67"/>
      <c r="AT1644" s="67"/>
    </row>
    <row r="1645" spans="35:46" x14ac:dyDescent="0.45">
      <c r="AI1645" s="67"/>
      <c r="AJ1645" s="67"/>
      <c r="AK1645" s="67"/>
      <c r="AL1645" s="67"/>
      <c r="AM1645" s="67"/>
      <c r="AN1645" s="67"/>
      <c r="AO1645" s="67"/>
      <c r="AP1645" s="67"/>
      <c r="AQ1645" s="67"/>
      <c r="AR1645" s="67"/>
      <c r="AS1645" s="67"/>
      <c r="AT1645" s="67"/>
    </row>
    <row r="1646" spans="35:46" x14ac:dyDescent="0.45">
      <c r="AI1646" s="67"/>
      <c r="AJ1646" s="67"/>
      <c r="AK1646" s="67"/>
      <c r="AL1646" s="67"/>
      <c r="AM1646" s="67"/>
      <c r="AN1646" s="67"/>
      <c r="AO1646" s="67"/>
      <c r="AP1646" s="67"/>
      <c r="AQ1646" s="67"/>
      <c r="AR1646" s="67"/>
      <c r="AS1646" s="67"/>
      <c r="AT1646" s="67"/>
    </row>
    <row r="1647" spans="35:46" x14ac:dyDescent="0.45">
      <c r="AI1647" s="67"/>
      <c r="AJ1647" s="67"/>
      <c r="AK1647" s="67"/>
      <c r="AL1647" s="67"/>
      <c r="AM1647" s="67"/>
      <c r="AN1647" s="67"/>
      <c r="AO1647" s="67"/>
      <c r="AP1647" s="67"/>
      <c r="AQ1647" s="67"/>
      <c r="AR1647" s="67"/>
      <c r="AS1647" s="67"/>
      <c r="AT1647" s="67"/>
    </row>
    <row r="1648" spans="35:46" x14ac:dyDescent="0.45">
      <c r="AI1648" s="67"/>
      <c r="AJ1648" s="67"/>
      <c r="AK1648" s="67"/>
      <c r="AL1648" s="67"/>
      <c r="AM1648" s="67"/>
      <c r="AN1648" s="67"/>
      <c r="AO1648" s="67"/>
      <c r="AP1648" s="67"/>
      <c r="AQ1648" s="67"/>
      <c r="AR1648" s="67"/>
      <c r="AS1648" s="67"/>
      <c r="AT1648" s="67"/>
    </row>
    <row r="1649" spans="35:46" x14ac:dyDescent="0.45">
      <c r="AI1649" s="67"/>
      <c r="AJ1649" s="67"/>
      <c r="AK1649" s="67"/>
      <c r="AL1649" s="67"/>
      <c r="AM1649" s="67"/>
      <c r="AN1649" s="67"/>
      <c r="AO1649" s="67"/>
      <c r="AP1649" s="67"/>
      <c r="AQ1649" s="67"/>
      <c r="AR1649" s="67"/>
      <c r="AS1649" s="67"/>
      <c r="AT1649" s="67"/>
    </row>
    <row r="1650" spans="35:46" x14ac:dyDescent="0.45">
      <c r="AI1650" s="67"/>
      <c r="AJ1650" s="67"/>
      <c r="AK1650" s="67"/>
      <c r="AL1650" s="67"/>
      <c r="AM1650" s="67"/>
      <c r="AN1650" s="67"/>
      <c r="AO1650" s="67"/>
      <c r="AP1650" s="67"/>
      <c r="AQ1650" s="67"/>
      <c r="AR1650" s="67"/>
      <c r="AS1650" s="67"/>
      <c r="AT1650" s="67"/>
    </row>
    <row r="1651" spans="35:46" x14ac:dyDescent="0.45">
      <c r="AI1651" s="67"/>
      <c r="AJ1651" s="67"/>
      <c r="AK1651" s="67"/>
      <c r="AL1651" s="67"/>
      <c r="AM1651" s="67"/>
      <c r="AN1651" s="67"/>
      <c r="AO1651" s="67"/>
      <c r="AP1651" s="67"/>
      <c r="AQ1651" s="67"/>
      <c r="AR1651" s="67"/>
      <c r="AS1651" s="67"/>
      <c r="AT1651" s="67"/>
    </row>
    <row r="1652" spans="35:46" x14ac:dyDescent="0.45">
      <c r="AI1652" s="67"/>
      <c r="AJ1652" s="67"/>
      <c r="AK1652" s="67"/>
      <c r="AL1652" s="67"/>
      <c r="AM1652" s="67"/>
      <c r="AN1652" s="67"/>
      <c r="AO1652" s="67"/>
      <c r="AP1652" s="67"/>
      <c r="AQ1652" s="67"/>
      <c r="AR1652" s="67"/>
      <c r="AS1652" s="67"/>
      <c r="AT1652" s="67"/>
    </row>
    <row r="1653" spans="35:46" x14ac:dyDescent="0.45">
      <c r="AI1653" s="67"/>
      <c r="AJ1653" s="67"/>
      <c r="AK1653" s="67"/>
      <c r="AL1653" s="67"/>
      <c r="AM1653" s="67"/>
      <c r="AN1653" s="67"/>
      <c r="AO1653" s="67"/>
      <c r="AP1653" s="67"/>
      <c r="AQ1653" s="67"/>
      <c r="AR1653" s="67"/>
      <c r="AS1653" s="67"/>
      <c r="AT1653" s="67"/>
    </row>
    <row r="1654" spans="35:46" x14ac:dyDescent="0.45">
      <c r="AI1654" s="67"/>
      <c r="AJ1654" s="67"/>
      <c r="AK1654" s="67"/>
      <c r="AL1654" s="67"/>
      <c r="AM1654" s="67"/>
      <c r="AN1654" s="67"/>
      <c r="AO1654" s="67"/>
      <c r="AP1654" s="67"/>
      <c r="AQ1654" s="67"/>
      <c r="AR1654" s="67"/>
      <c r="AS1654" s="67"/>
      <c r="AT1654" s="67"/>
    </row>
    <row r="1655" spans="35:46" x14ac:dyDescent="0.45">
      <c r="AI1655" s="67"/>
      <c r="AJ1655" s="67"/>
      <c r="AK1655" s="67"/>
      <c r="AL1655" s="67"/>
      <c r="AM1655" s="67"/>
      <c r="AN1655" s="67"/>
      <c r="AO1655" s="67"/>
      <c r="AP1655" s="67"/>
      <c r="AQ1655" s="67"/>
      <c r="AR1655" s="67"/>
      <c r="AS1655" s="67"/>
      <c r="AT1655" s="67"/>
    </row>
    <row r="1656" spans="35:46" x14ac:dyDescent="0.45">
      <c r="AI1656" s="67"/>
      <c r="AJ1656" s="67"/>
      <c r="AK1656" s="67"/>
      <c r="AL1656" s="67"/>
      <c r="AM1656" s="67"/>
      <c r="AN1656" s="67"/>
      <c r="AO1656" s="67"/>
      <c r="AP1656" s="67"/>
      <c r="AQ1656" s="67"/>
      <c r="AR1656" s="67"/>
      <c r="AS1656" s="67"/>
      <c r="AT1656" s="67"/>
    </row>
    <row r="1657" spans="35:46" x14ac:dyDescent="0.45">
      <c r="AI1657" s="67"/>
      <c r="AJ1657" s="67"/>
      <c r="AK1657" s="67"/>
      <c r="AL1657" s="67"/>
      <c r="AM1657" s="67"/>
      <c r="AN1657" s="67"/>
      <c r="AO1657" s="67"/>
      <c r="AP1657" s="67"/>
      <c r="AQ1657" s="67"/>
      <c r="AR1657" s="67"/>
      <c r="AS1657" s="67"/>
      <c r="AT1657" s="67"/>
    </row>
    <row r="1658" spans="35:46" x14ac:dyDescent="0.45">
      <c r="AI1658" s="67"/>
      <c r="AJ1658" s="67"/>
      <c r="AK1658" s="67"/>
      <c r="AL1658" s="67"/>
      <c r="AM1658" s="67"/>
      <c r="AN1658" s="67"/>
      <c r="AO1658" s="67"/>
      <c r="AP1658" s="67"/>
      <c r="AQ1658" s="67"/>
      <c r="AR1658" s="67"/>
      <c r="AS1658" s="67"/>
      <c r="AT1658" s="67"/>
    </row>
    <row r="1659" spans="35:46" x14ac:dyDescent="0.45">
      <c r="AI1659" s="67"/>
      <c r="AJ1659" s="67"/>
      <c r="AK1659" s="67"/>
      <c r="AL1659" s="67"/>
      <c r="AM1659" s="67"/>
      <c r="AN1659" s="67"/>
      <c r="AO1659" s="67"/>
      <c r="AP1659" s="67"/>
      <c r="AQ1659" s="67"/>
      <c r="AR1659" s="67"/>
      <c r="AS1659" s="67"/>
      <c r="AT1659" s="67"/>
    </row>
    <row r="1660" spans="35:46" x14ac:dyDescent="0.45">
      <c r="AI1660" s="67"/>
      <c r="AJ1660" s="67"/>
      <c r="AK1660" s="67"/>
      <c r="AL1660" s="67"/>
      <c r="AM1660" s="67"/>
      <c r="AN1660" s="67"/>
      <c r="AO1660" s="67"/>
      <c r="AP1660" s="67"/>
      <c r="AQ1660" s="67"/>
      <c r="AR1660" s="67"/>
      <c r="AS1660" s="67"/>
      <c r="AT1660" s="67"/>
    </row>
    <row r="1661" spans="35:46" x14ac:dyDescent="0.45">
      <c r="AI1661" s="67"/>
      <c r="AJ1661" s="67"/>
      <c r="AK1661" s="67"/>
      <c r="AL1661" s="67"/>
      <c r="AM1661" s="67"/>
      <c r="AN1661" s="67"/>
      <c r="AO1661" s="67"/>
      <c r="AP1661" s="67"/>
      <c r="AQ1661" s="67"/>
      <c r="AR1661" s="67"/>
      <c r="AS1661" s="67"/>
      <c r="AT1661" s="67"/>
    </row>
    <row r="1662" spans="35:46" x14ac:dyDescent="0.45">
      <c r="AI1662" s="67"/>
      <c r="AJ1662" s="67"/>
      <c r="AK1662" s="67"/>
      <c r="AL1662" s="67"/>
      <c r="AM1662" s="67"/>
      <c r="AN1662" s="67"/>
      <c r="AO1662" s="67"/>
      <c r="AP1662" s="67"/>
      <c r="AQ1662" s="67"/>
      <c r="AR1662" s="67"/>
      <c r="AS1662" s="67"/>
      <c r="AT1662" s="67"/>
    </row>
    <row r="1663" spans="35:46" x14ac:dyDescent="0.45">
      <c r="AI1663" s="67"/>
      <c r="AJ1663" s="67"/>
      <c r="AK1663" s="67"/>
      <c r="AL1663" s="67"/>
      <c r="AM1663" s="67"/>
      <c r="AN1663" s="67"/>
      <c r="AO1663" s="67"/>
      <c r="AP1663" s="67"/>
      <c r="AQ1663" s="67"/>
      <c r="AR1663" s="67"/>
      <c r="AS1663" s="67"/>
      <c r="AT1663" s="67"/>
    </row>
    <row r="1664" spans="35:46" x14ac:dyDescent="0.45">
      <c r="AI1664" s="67"/>
      <c r="AJ1664" s="67"/>
      <c r="AK1664" s="67"/>
      <c r="AL1664" s="67"/>
      <c r="AM1664" s="67"/>
      <c r="AN1664" s="67"/>
      <c r="AO1664" s="67"/>
      <c r="AP1664" s="67"/>
      <c r="AQ1664" s="67"/>
      <c r="AR1664" s="67"/>
      <c r="AS1664" s="67"/>
      <c r="AT1664" s="67"/>
    </row>
    <row r="1665" spans="35:46" x14ac:dyDescent="0.45">
      <c r="AI1665" s="67"/>
      <c r="AJ1665" s="67"/>
      <c r="AK1665" s="67"/>
      <c r="AL1665" s="67"/>
      <c r="AM1665" s="67"/>
      <c r="AN1665" s="67"/>
      <c r="AO1665" s="67"/>
      <c r="AP1665" s="67"/>
      <c r="AQ1665" s="67"/>
      <c r="AR1665" s="67"/>
      <c r="AS1665" s="67"/>
      <c r="AT1665" s="67"/>
    </row>
    <row r="1666" spans="35:46" x14ac:dyDescent="0.45">
      <c r="AI1666" s="67"/>
      <c r="AJ1666" s="67"/>
      <c r="AK1666" s="67"/>
      <c r="AL1666" s="67"/>
      <c r="AM1666" s="67"/>
      <c r="AN1666" s="67"/>
      <c r="AO1666" s="67"/>
      <c r="AP1666" s="67"/>
      <c r="AQ1666" s="67"/>
      <c r="AR1666" s="67"/>
      <c r="AS1666" s="67"/>
      <c r="AT1666" s="67"/>
    </row>
    <row r="1667" spans="35:46" x14ac:dyDescent="0.45">
      <c r="AI1667" s="67"/>
      <c r="AJ1667" s="67"/>
      <c r="AK1667" s="67"/>
      <c r="AL1667" s="67"/>
      <c r="AM1667" s="67"/>
      <c r="AN1667" s="67"/>
      <c r="AO1667" s="67"/>
      <c r="AP1667" s="67"/>
      <c r="AQ1667" s="67"/>
      <c r="AR1667" s="67"/>
      <c r="AS1667" s="67"/>
      <c r="AT1667" s="67"/>
    </row>
    <row r="1668" spans="35:46" x14ac:dyDescent="0.45">
      <c r="AI1668" s="67"/>
      <c r="AJ1668" s="67"/>
      <c r="AK1668" s="67"/>
      <c r="AL1668" s="67"/>
      <c r="AM1668" s="67"/>
      <c r="AN1668" s="67"/>
      <c r="AO1668" s="67"/>
      <c r="AP1668" s="67"/>
      <c r="AQ1668" s="67"/>
      <c r="AR1668" s="67"/>
      <c r="AS1668" s="67"/>
      <c r="AT1668" s="67"/>
    </row>
    <row r="1669" spans="35:46" x14ac:dyDescent="0.45">
      <c r="AI1669" s="67"/>
      <c r="AJ1669" s="67"/>
      <c r="AK1669" s="67"/>
      <c r="AL1669" s="67"/>
      <c r="AM1669" s="67"/>
      <c r="AN1669" s="67"/>
      <c r="AO1669" s="67"/>
      <c r="AP1669" s="67"/>
      <c r="AQ1669" s="67"/>
      <c r="AR1669" s="67"/>
      <c r="AS1669" s="67"/>
      <c r="AT1669" s="67"/>
    </row>
    <row r="1670" spans="35:46" x14ac:dyDescent="0.45">
      <c r="AI1670" s="67"/>
      <c r="AJ1670" s="67"/>
      <c r="AK1670" s="67"/>
      <c r="AL1670" s="67"/>
      <c r="AM1670" s="67"/>
      <c r="AN1670" s="67"/>
      <c r="AO1670" s="67"/>
      <c r="AP1670" s="67"/>
      <c r="AQ1670" s="67"/>
      <c r="AR1670" s="67"/>
      <c r="AS1670" s="67"/>
      <c r="AT1670" s="67"/>
    </row>
    <row r="1671" spans="35:46" x14ac:dyDescent="0.45">
      <c r="AI1671" s="67"/>
      <c r="AJ1671" s="67"/>
      <c r="AK1671" s="67"/>
      <c r="AL1671" s="67"/>
      <c r="AM1671" s="67"/>
      <c r="AN1671" s="67"/>
      <c r="AO1671" s="67"/>
      <c r="AP1671" s="67"/>
      <c r="AQ1671" s="67"/>
      <c r="AR1671" s="67"/>
      <c r="AS1671" s="67"/>
      <c r="AT1671" s="67"/>
    </row>
    <row r="1672" spans="35:46" x14ac:dyDescent="0.45">
      <c r="AI1672" s="67"/>
      <c r="AJ1672" s="67"/>
      <c r="AK1672" s="67"/>
      <c r="AL1672" s="67"/>
      <c r="AM1672" s="67"/>
      <c r="AN1672" s="67"/>
      <c r="AO1672" s="67"/>
      <c r="AP1672" s="67"/>
      <c r="AQ1672" s="67"/>
      <c r="AR1672" s="67"/>
      <c r="AS1672" s="67"/>
      <c r="AT1672" s="67"/>
    </row>
    <row r="1673" spans="35:46" x14ac:dyDescent="0.45">
      <c r="AI1673" s="67"/>
      <c r="AJ1673" s="67"/>
      <c r="AK1673" s="67"/>
      <c r="AL1673" s="67"/>
      <c r="AM1673" s="67"/>
      <c r="AN1673" s="67"/>
      <c r="AO1673" s="67"/>
      <c r="AP1673" s="67"/>
      <c r="AQ1673" s="67"/>
      <c r="AR1673" s="67"/>
      <c r="AS1673" s="67"/>
      <c r="AT1673" s="67"/>
    </row>
    <row r="1674" spans="35:46" x14ac:dyDescent="0.45">
      <c r="AI1674" s="67"/>
      <c r="AJ1674" s="67"/>
      <c r="AK1674" s="67"/>
      <c r="AL1674" s="67"/>
      <c r="AM1674" s="67"/>
      <c r="AN1674" s="67"/>
      <c r="AO1674" s="67"/>
      <c r="AP1674" s="67"/>
      <c r="AQ1674" s="67"/>
      <c r="AR1674" s="67"/>
      <c r="AS1674" s="67"/>
      <c r="AT1674" s="67"/>
    </row>
    <row r="1675" spans="35:46" x14ac:dyDescent="0.45">
      <c r="AI1675" s="67"/>
      <c r="AJ1675" s="67"/>
      <c r="AK1675" s="67"/>
      <c r="AL1675" s="67"/>
      <c r="AM1675" s="67"/>
      <c r="AN1675" s="67"/>
      <c r="AO1675" s="67"/>
      <c r="AP1675" s="67"/>
      <c r="AQ1675" s="67"/>
      <c r="AR1675" s="67"/>
      <c r="AS1675" s="67"/>
      <c r="AT1675" s="67"/>
    </row>
    <row r="1676" spans="35:46" x14ac:dyDescent="0.45">
      <c r="AI1676" s="67"/>
      <c r="AJ1676" s="67"/>
      <c r="AK1676" s="67"/>
      <c r="AL1676" s="67"/>
      <c r="AM1676" s="67"/>
      <c r="AN1676" s="67"/>
      <c r="AO1676" s="67"/>
      <c r="AP1676" s="67"/>
      <c r="AQ1676" s="67"/>
      <c r="AR1676" s="67"/>
      <c r="AS1676" s="67"/>
      <c r="AT1676" s="67"/>
    </row>
    <row r="1677" spans="35:46" x14ac:dyDescent="0.45">
      <c r="AI1677" s="67"/>
      <c r="AJ1677" s="67"/>
      <c r="AK1677" s="67"/>
      <c r="AL1677" s="67"/>
      <c r="AM1677" s="67"/>
      <c r="AN1677" s="67"/>
      <c r="AO1677" s="67"/>
      <c r="AP1677" s="67"/>
      <c r="AQ1677" s="67"/>
      <c r="AR1677" s="67"/>
      <c r="AS1677" s="67"/>
      <c r="AT1677" s="67"/>
    </row>
    <row r="1678" spans="35:46" x14ac:dyDescent="0.45">
      <c r="AI1678" s="67"/>
      <c r="AJ1678" s="67"/>
      <c r="AK1678" s="67"/>
      <c r="AL1678" s="67"/>
      <c r="AM1678" s="67"/>
      <c r="AN1678" s="67"/>
      <c r="AO1678" s="67"/>
      <c r="AP1678" s="67"/>
      <c r="AQ1678" s="67"/>
      <c r="AR1678" s="67"/>
      <c r="AS1678" s="67"/>
      <c r="AT1678" s="67"/>
    </row>
    <row r="1679" spans="35:46" x14ac:dyDescent="0.45">
      <c r="AI1679" s="67"/>
      <c r="AJ1679" s="67"/>
      <c r="AK1679" s="67"/>
      <c r="AL1679" s="67"/>
      <c r="AM1679" s="67"/>
      <c r="AN1679" s="67"/>
      <c r="AO1679" s="67"/>
      <c r="AP1679" s="67"/>
      <c r="AQ1679" s="67"/>
      <c r="AR1679" s="67"/>
      <c r="AS1679" s="67"/>
      <c r="AT1679" s="67"/>
    </row>
    <row r="1680" spans="35:46" x14ac:dyDescent="0.45">
      <c r="AI1680" s="67"/>
      <c r="AJ1680" s="67"/>
      <c r="AK1680" s="67"/>
      <c r="AL1680" s="67"/>
      <c r="AM1680" s="67"/>
      <c r="AN1680" s="67"/>
      <c r="AO1680" s="67"/>
      <c r="AP1680" s="67"/>
      <c r="AQ1680" s="67"/>
      <c r="AR1680" s="67"/>
      <c r="AS1680" s="67"/>
      <c r="AT1680" s="67"/>
    </row>
    <row r="1681" spans="35:46" x14ac:dyDescent="0.45">
      <c r="AI1681" s="67"/>
      <c r="AJ1681" s="67"/>
      <c r="AK1681" s="67"/>
      <c r="AL1681" s="67"/>
      <c r="AM1681" s="67"/>
      <c r="AN1681" s="67"/>
      <c r="AO1681" s="67"/>
      <c r="AP1681" s="67"/>
      <c r="AQ1681" s="67"/>
      <c r="AR1681" s="67"/>
      <c r="AS1681" s="67"/>
      <c r="AT1681" s="67"/>
    </row>
    <row r="1682" spans="35:46" x14ac:dyDescent="0.45">
      <c r="AI1682" s="67"/>
      <c r="AJ1682" s="67"/>
      <c r="AK1682" s="67"/>
      <c r="AL1682" s="67"/>
      <c r="AM1682" s="67"/>
      <c r="AN1682" s="67"/>
      <c r="AO1682" s="67"/>
      <c r="AP1682" s="67"/>
      <c r="AQ1682" s="67"/>
      <c r="AR1682" s="67"/>
      <c r="AS1682" s="67"/>
      <c r="AT1682" s="67"/>
    </row>
    <row r="1683" spans="35:46" x14ac:dyDescent="0.45">
      <c r="AI1683" s="67"/>
      <c r="AJ1683" s="67"/>
      <c r="AK1683" s="67"/>
      <c r="AL1683" s="67"/>
      <c r="AM1683" s="67"/>
      <c r="AN1683" s="67"/>
      <c r="AO1683" s="67"/>
      <c r="AP1683" s="67"/>
      <c r="AQ1683" s="67"/>
      <c r="AR1683" s="67"/>
      <c r="AS1683" s="67"/>
      <c r="AT1683" s="67"/>
    </row>
    <row r="1684" spans="35:46" x14ac:dyDescent="0.45">
      <c r="AI1684" s="67"/>
      <c r="AJ1684" s="67"/>
      <c r="AK1684" s="67"/>
      <c r="AL1684" s="67"/>
      <c r="AM1684" s="67"/>
      <c r="AN1684" s="67"/>
      <c r="AO1684" s="67"/>
      <c r="AP1684" s="67"/>
      <c r="AQ1684" s="67"/>
      <c r="AR1684" s="67"/>
      <c r="AS1684" s="67"/>
      <c r="AT1684" s="67"/>
    </row>
    <row r="1685" spans="35:46" x14ac:dyDescent="0.45">
      <c r="AI1685" s="67"/>
      <c r="AJ1685" s="67"/>
      <c r="AK1685" s="67"/>
      <c r="AL1685" s="67"/>
      <c r="AM1685" s="67"/>
      <c r="AN1685" s="67"/>
      <c r="AO1685" s="67"/>
      <c r="AP1685" s="67"/>
      <c r="AQ1685" s="67"/>
      <c r="AR1685" s="67"/>
      <c r="AS1685" s="67"/>
      <c r="AT1685" s="67"/>
    </row>
    <row r="1686" spans="35:46" x14ac:dyDescent="0.45">
      <c r="AI1686" s="67"/>
      <c r="AJ1686" s="67"/>
      <c r="AK1686" s="67"/>
      <c r="AL1686" s="67"/>
      <c r="AM1686" s="67"/>
      <c r="AN1686" s="67"/>
      <c r="AO1686" s="67"/>
      <c r="AP1686" s="67"/>
      <c r="AQ1686" s="67"/>
      <c r="AR1686" s="67"/>
      <c r="AS1686" s="67"/>
      <c r="AT1686" s="67"/>
    </row>
    <row r="1687" spans="35:46" x14ac:dyDescent="0.45">
      <c r="AI1687" s="67"/>
      <c r="AJ1687" s="67"/>
      <c r="AK1687" s="67"/>
      <c r="AL1687" s="67"/>
      <c r="AM1687" s="67"/>
      <c r="AN1687" s="67"/>
      <c r="AO1687" s="67"/>
      <c r="AP1687" s="67"/>
      <c r="AQ1687" s="67"/>
      <c r="AR1687" s="67"/>
      <c r="AS1687" s="67"/>
      <c r="AT1687" s="67"/>
    </row>
    <row r="1688" spans="35:46" x14ac:dyDescent="0.45">
      <c r="AI1688" s="67"/>
      <c r="AJ1688" s="67"/>
      <c r="AK1688" s="67"/>
      <c r="AL1688" s="67"/>
      <c r="AM1688" s="67"/>
      <c r="AN1688" s="67"/>
      <c r="AO1688" s="67"/>
      <c r="AP1688" s="67"/>
      <c r="AQ1688" s="67"/>
      <c r="AR1688" s="67"/>
      <c r="AS1688" s="67"/>
      <c r="AT1688" s="67"/>
    </row>
    <row r="1689" spans="35:46" x14ac:dyDescent="0.45">
      <c r="AI1689" s="67"/>
      <c r="AJ1689" s="67"/>
      <c r="AK1689" s="67"/>
      <c r="AL1689" s="67"/>
      <c r="AM1689" s="67"/>
      <c r="AN1689" s="67"/>
      <c r="AO1689" s="67"/>
      <c r="AP1689" s="67"/>
      <c r="AQ1689" s="67"/>
      <c r="AR1689" s="67"/>
      <c r="AS1689" s="67"/>
      <c r="AT1689" s="67"/>
    </row>
    <row r="1690" spans="35:46" x14ac:dyDescent="0.45">
      <c r="AI1690" s="67"/>
      <c r="AJ1690" s="67"/>
      <c r="AK1690" s="67"/>
      <c r="AL1690" s="67"/>
      <c r="AM1690" s="67"/>
      <c r="AN1690" s="67"/>
      <c r="AO1690" s="67"/>
      <c r="AP1690" s="67"/>
      <c r="AQ1690" s="67"/>
      <c r="AR1690" s="67"/>
      <c r="AS1690" s="67"/>
      <c r="AT1690" s="67"/>
    </row>
    <row r="1691" spans="35:46" x14ac:dyDescent="0.45">
      <c r="AI1691" s="67"/>
      <c r="AJ1691" s="67"/>
      <c r="AK1691" s="67"/>
      <c r="AL1691" s="67"/>
      <c r="AM1691" s="67"/>
      <c r="AN1691" s="67"/>
      <c r="AO1691" s="67"/>
      <c r="AP1691" s="67"/>
      <c r="AQ1691" s="67"/>
      <c r="AR1691" s="67"/>
      <c r="AS1691" s="67"/>
      <c r="AT1691" s="67"/>
    </row>
    <row r="1692" spans="35:46" x14ac:dyDescent="0.45">
      <c r="AI1692" s="67"/>
      <c r="AJ1692" s="67"/>
      <c r="AK1692" s="67"/>
      <c r="AL1692" s="67"/>
      <c r="AM1692" s="67"/>
      <c r="AN1692" s="67"/>
      <c r="AO1692" s="67"/>
      <c r="AP1692" s="67"/>
      <c r="AQ1692" s="67"/>
      <c r="AR1692" s="67"/>
      <c r="AS1692" s="67"/>
      <c r="AT1692" s="67"/>
    </row>
    <row r="1693" spans="35:46" x14ac:dyDescent="0.45">
      <c r="AI1693" s="67"/>
      <c r="AJ1693" s="67"/>
      <c r="AK1693" s="67"/>
      <c r="AL1693" s="67"/>
      <c r="AM1693" s="67"/>
      <c r="AN1693" s="67"/>
      <c r="AO1693" s="67"/>
      <c r="AP1693" s="67"/>
      <c r="AQ1693" s="67"/>
      <c r="AR1693" s="67"/>
      <c r="AS1693" s="67"/>
      <c r="AT1693" s="67"/>
    </row>
    <row r="1694" spans="35:46" x14ac:dyDescent="0.45">
      <c r="AI1694" s="67"/>
      <c r="AJ1694" s="67"/>
      <c r="AK1694" s="67"/>
      <c r="AL1694" s="67"/>
      <c r="AM1694" s="67"/>
      <c r="AN1694" s="67"/>
      <c r="AO1694" s="67"/>
      <c r="AP1694" s="67"/>
      <c r="AQ1694" s="67"/>
      <c r="AR1694" s="67"/>
      <c r="AS1694" s="67"/>
      <c r="AT1694" s="67"/>
    </row>
    <row r="1695" spans="35:46" x14ac:dyDescent="0.45">
      <c r="AI1695" s="67"/>
      <c r="AJ1695" s="67"/>
      <c r="AK1695" s="67"/>
      <c r="AL1695" s="67"/>
      <c r="AM1695" s="67"/>
      <c r="AN1695" s="67"/>
      <c r="AO1695" s="67"/>
      <c r="AP1695" s="67"/>
      <c r="AQ1695" s="67"/>
      <c r="AR1695" s="67"/>
      <c r="AS1695" s="67"/>
      <c r="AT1695" s="67"/>
    </row>
    <row r="1696" spans="35:46" x14ac:dyDescent="0.45">
      <c r="AI1696" s="67"/>
      <c r="AJ1696" s="67"/>
      <c r="AK1696" s="67"/>
      <c r="AL1696" s="67"/>
      <c r="AM1696" s="67"/>
      <c r="AN1696" s="67"/>
      <c r="AO1696" s="67"/>
      <c r="AP1696" s="67"/>
      <c r="AQ1696" s="67"/>
      <c r="AR1696" s="67"/>
      <c r="AS1696" s="67"/>
      <c r="AT1696" s="67"/>
    </row>
    <row r="1697" spans="35:46" x14ac:dyDescent="0.45">
      <c r="AI1697" s="67"/>
      <c r="AJ1697" s="67"/>
      <c r="AK1697" s="67"/>
      <c r="AL1697" s="67"/>
      <c r="AM1697" s="67"/>
      <c r="AN1697" s="67"/>
      <c r="AO1697" s="67"/>
      <c r="AP1697" s="67"/>
      <c r="AQ1697" s="67"/>
      <c r="AR1697" s="67"/>
      <c r="AS1697" s="67"/>
      <c r="AT1697" s="67"/>
    </row>
    <row r="1698" spans="35:46" x14ac:dyDescent="0.45">
      <c r="AI1698" s="67"/>
      <c r="AJ1698" s="67"/>
      <c r="AK1698" s="67"/>
      <c r="AL1698" s="67"/>
      <c r="AM1698" s="67"/>
      <c r="AN1698" s="67"/>
      <c r="AO1698" s="67"/>
      <c r="AP1698" s="67"/>
      <c r="AQ1698" s="67"/>
      <c r="AR1698" s="67"/>
      <c r="AS1698" s="67"/>
      <c r="AT1698" s="67"/>
    </row>
    <row r="1699" spans="35:46" x14ac:dyDescent="0.45">
      <c r="AI1699" s="67"/>
      <c r="AJ1699" s="67"/>
      <c r="AK1699" s="67"/>
      <c r="AL1699" s="67"/>
      <c r="AM1699" s="67"/>
      <c r="AN1699" s="67"/>
      <c r="AO1699" s="67"/>
      <c r="AP1699" s="67"/>
      <c r="AQ1699" s="67"/>
      <c r="AR1699" s="67"/>
      <c r="AS1699" s="67"/>
      <c r="AT1699" s="67"/>
    </row>
    <row r="1700" spans="35:46" x14ac:dyDescent="0.45">
      <c r="AI1700" s="67"/>
      <c r="AJ1700" s="67"/>
      <c r="AK1700" s="67"/>
      <c r="AL1700" s="67"/>
      <c r="AM1700" s="67"/>
      <c r="AN1700" s="67"/>
      <c r="AO1700" s="67"/>
      <c r="AP1700" s="67"/>
      <c r="AQ1700" s="67"/>
      <c r="AR1700" s="67"/>
      <c r="AS1700" s="67"/>
      <c r="AT1700" s="67"/>
    </row>
    <row r="1701" spans="35:46" x14ac:dyDescent="0.45">
      <c r="AI1701" s="67"/>
      <c r="AJ1701" s="67"/>
      <c r="AK1701" s="67"/>
      <c r="AL1701" s="67"/>
      <c r="AM1701" s="67"/>
      <c r="AN1701" s="67"/>
      <c r="AO1701" s="67"/>
      <c r="AP1701" s="67"/>
      <c r="AQ1701" s="67"/>
      <c r="AR1701" s="67"/>
      <c r="AS1701" s="67"/>
      <c r="AT1701" s="67"/>
    </row>
    <row r="1702" spans="35:46" x14ac:dyDescent="0.45">
      <c r="AI1702" s="67"/>
      <c r="AJ1702" s="67"/>
      <c r="AK1702" s="67"/>
      <c r="AL1702" s="67"/>
      <c r="AM1702" s="67"/>
      <c r="AN1702" s="67"/>
      <c r="AO1702" s="67"/>
      <c r="AP1702" s="67"/>
      <c r="AQ1702" s="67"/>
      <c r="AR1702" s="67"/>
      <c r="AS1702" s="67"/>
      <c r="AT1702" s="67"/>
    </row>
    <row r="1703" spans="35:46" x14ac:dyDescent="0.45">
      <c r="AI1703" s="67"/>
      <c r="AJ1703" s="67"/>
      <c r="AK1703" s="67"/>
      <c r="AL1703" s="67"/>
      <c r="AM1703" s="67"/>
      <c r="AN1703" s="67"/>
      <c r="AO1703" s="67"/>
      <c r="AP1703" s="67"/>
      <c r="AQ1703" s="67"/>
      <c r="AR1703" s="67"/>
      <c r="AS1703" s="67"/>
      <c r="AT1703" s="67"/>
    </row>
    <row r="1704" spans="35:46" x14ac:dyDescent="0.45">
      <c r="AI1704" s="67"/>
      <c r="AJ1704" s="67"/>
      <c r="AK1704" s="67"/>
      <c r="AL1704" s="67"/>
      <c r="AM1704" s="67"/>
      <c r="AN1704" s="67"/>
      <c r="AO1704" s="67"/>
      <c r="AP1704" s="67"/>
      <c r="AQ1704" s="67"/>
      <c r="AR1704" s="67"/>
      <c r="AS1704" s="67"/>
      <c r="AT1704" s="67"/>
    </row>
    <row r="1705" spans="35:46" x14ac:dyDescent="0.45">
      <c r="AI1705" s="67"/>
      <c r="AJ1705" s="67"/>
      <c r="AK1705" s="67"/>
      <c r="AL1705" s="67"/>
      <c r="AM1705" s="67"/>
      <c r="AN1705" s="67"/>
      <c r="AO1705" s="67"/>
      <c r="AP1705" s="67"/>
      <c r="AQ1705" s="67"/>
      <c r="AR1705" s="67"/>
      <c r="AS1705" s="67"/>
      <c r="AT1705" s="67"/>
    </row>
    <row r="1706" spans="35:46" x14ac:dyDescent="0.45">
      <c r="AI1706" s="67"/>
      <c r="AJ1706" s="67"/>
      <c r="AK1706" s="67"/>
      <c r="AL1706" s="67"/>
      <c r="AM1706" s="67"/>
      <c r="AN1706" s="67"/>
      <c r="AO1706" s="67"/>
      <c r="AP1706" s="67"/>
      <c r="AQ1706" s="67"/>
      <c r="AR1706" s="67"/>
      <c r="AS1706" s="67"/>
      <c r="AT1706" s="67"/>
    </row>
    <row r="1707" spans="35:46" x14ac:dyDescent="0.45">
      <c r="AI1707" s="67"/>
      <c r="AJ1707" s="67"/>
      <c r="AK1707" s="67"/>
      <c r="AL1707" s="67"/>
      <c r="AM1707" s="67"/>
      <c r="AN1707" s="67"/>
      <c r="AO1707" s="67"/>
      <c r="AP1707" s="67"/>
      <c r="AQ1707" s="67"/>
      <c r="AR1707" s="67"/>
      <c r="AS1707" s="67"/>
      <c r="AT1707" s="67"/>
    </row>
    <row r="1708" spans="35:46" x14ac:dyDescent="0.45">
      <c r="AI1708" s="67"/>
      <c r="AJ1708" s="67"/>
      <c r="AK1708" s="67"/>
      <c r="AL1708" s="67"/>
      <c r="AM1708" s="67"/>
      <c r="AN1708" s="67"/>
      <c r="AO1708" s="67"/>
      <c r="AP1708" s="67"/>
      <c r="AQ1708" s="67"/>
      <c r="AR1708" s="67"/>
      <c r="AS1708" s="67"/>
      <c r="AT1708" s="67"/>
    </row>
    <row r="1709" spans="35:46" x14ac:dyDescent="0.45">
      <c r="AI1709" s="67"/>
      <c r="AJ1709" s="67"/>
      <c r="AK1709" s="67"/>
      <c r="AL1709" s="67"/>
      <c r="AM1709" s="67"/>
      <c r="AN1709" s="67"/>
      <c r="AO1709" s="67"/>
      <c r="AP1709" s="67"/>
      <c r="AQ1709" s="67"/>
      <c r="AR1709" s="67"/>
      <c r="AS1709" s="67"/>
      <c r="AT1709" s="67"/>
    </row>
    <row r="1710" spans="35:46" x14ac:dyDescent="0.45">
      <c r="AI1710" s="67"/>
      <c r="AJ1710" s="67"/>
      <c r="AK1710" s="67"/>
      <c r="AL1710" s="67"/>
      <c r="AM1710" s="67"/>
      <c r="AN1710" s="67"/>
      <c r="AO1710" s="67"/>
      <c r="AP1710" s="67"/>
      <c r="AQ1710" s="67"/>
      <c r="AR1710" s="67"/>
      <c r="AS1710" s="67"/>
      <c r="AT1710" s="67"/>
    </row>
    <row r="1711" spans="35:46" x14ac:dyDescent="0.45">
      <c r="AI1711" s="67"/>
      <c r="AJ1711" s="67"/>
      <c r="AK1711" s="67"/>
      <c r="AL1711" s="67"/>
      <c r="AM1711" s="67"/>
      <c r="AN1711" s="67"/>
      <c r="AO1711" s="67"/>
      <c r="AP1711" s="67"/>
      <c r="AQ1711" s="67"/>
      <c r="AR1711" s="67"/>
      <c r="AS1711" s="67"/>
      <c r="AT1711" s="67"/>
    </row>
    <row r="1712" spans="35:46" x14ac:dyDescent="0.45">
      <c r="AI1712" s="67"/>
      <c r="AJ1712" s="67"/>
      <c r="AK1712" s="67"/>
      <c r="AL1712" s="67"/>
      <c r="AM1712" s="67"/>
      <c r="AN1712" s="67"/>
      <c r="AO1712" s="67"/>
      <c r="AP1712" s="67"/>
      <c r="AQ1712" s="67"/>
      <c r="AR1712" s="67"/>
      <c r="AS1712" s="67"/>
      <c r="AT1712" s="67"/>
    </row>
    <row r="1713" spans="35:46" x14ac:dyDescent="0.45">
      <c r="AI1713" s="67"/>
      <c r="AJ1713" s="67"/>
      <c r="AK1713" s="67"/>
      <c r="AL1713" s="67"/>
      <c r="AM1713" s="67"/>
      <c r="AN1713" s="67"/>
      <c r="AO1713" s="67"/>
      <c r="AP1713" s="67"/>
      <c r="AQ1713" s="67"/>
      <c r="AR1713" s="67"/>
      <c r="AS1713" s="67"/>
      <c r="AT1713" s="67"/>
    </row>
    <row r="1714" spans="35:46" x14ac:dyDescent="0.45">
      <c r="AI1714" s="67"/>
      <c r="AJ1714" s="67"/>
      <c r="AK1714" s="67"/>
      <c r="AL1714" s="67"/>
      <c r="AM1714" s="67"/>
      <c r="AN1714" s="67"/>
      <c r="AO1714" s="67"/>
      <c r="AP1714" s="67"/>
      <c r="AQ1714" s="67"/>
      <c r="AR1714" s="67"/>
      <c r="AS1714" s="67"/>
      <c r="AT1714" s="67"/>
    </row>
    <row r="1715" spans="35:46" x14ac:dyDescent="0.45">
      <c r="AI1715" s="67"/>
      <c r="AJ1715" s="67"/>
      <c r="AK1715" s="67"/>
      <c r="AL1715" s="67"/>
      <c r="AM1715" s="67"/>
      <c r="AN1715" s="67"/>
      <c r="AO1715" s="67"/>
      <c r="AP1715" s="67"/>
      <c r="AQ1715" s="67"/>
      <c r="AR1715" s="67"/>
      <c r="AS1715" s="67"/>
      <c r="AT1715" s="67"/>
    </row>
    <row r="1716" spans="35:46" x14ac:dyDescent="0.45">
      <c r="AI1716" s="67"/>
      <c r="AJ1716" s="67"/>
      <c r="AK1716" s="67"/>
      <c r="AL1716" s="67"/>
      <c r="AM1716" s="67"/>
      <c r="AN1716" s="67"/>
      <c r="AO1716" s="67"/>
      <c r="AP1716" s="67"/>
      <c r="AQ1716" s="67"/>
      <c r="AR1716" s="67"/>
      <c r="AS1716" s="67"/>
      <c r="AT1716" s="67"/>
    </row>
    <row r="1717" spans="35:46" x14ac:dyDescent="0.45">
      <c r="AI1717" s="67"/>
      <c r="AJ1717" s="67"/>
      <c r="AK1717" s="67"/>
      <c r="AL1717" s="67"/>
      <c r="AM1717" s="67"/>
      <c r="AN1717" s="67"/>
      <c r="AO1717" s="67"/>
      <c r="AP1717" s="67"/>
      <c r="AQ1717" s="67"/>
      <c r="AR1717" s="67"/>
      <c r="AS1717" s="67"/>
      <c r="AT1717" s="67"/>
    </row>
    <row r="1718" spans="35:46" x14ac:dyDescent="0.45">
      <c r="AI1718" s="67"/>
      <c r="AJ1718" s="67"/>
      <c r="AK1718" s="67"/>
      <c r="AL1718" s="67"/>
      <c r="AM1718" s="67"/>
      <c r="AN1718" s="67"/>
      <c r="AO1718" s="67"/>
      <c r="AP1718" s="67"/>
      <c r="AQ1718" s="67"/>
      <c r="AR1718" s="67"/>
      <c r="AS1718" s="67"/>
      <c r="AT1718" s="67"/>
    </row>
    <row r="1719" spans="35:46" x14ac:dyDescent="0.45">
      <c r="AI1719" s="67"/>
      <c r="AJ1719" s="67"/>
      <c r="AK1719" s="67"/>
      <c r="AL1719" s="67"/>
      <c r="AM1719" s="67"/>
      <c r="AN1719" s="67"/>
      <c r="AO1719" s="67"/>
      <c r="AP1719" s="67"/>
      <c r="AQ1719" s="67"/>
      <c r="AR1719" s="67"/>
      <c r="AS1719" s="67"/>
      <c r="AT1719" s="67"/>
    </row>
    <row r="1720" spans="35:46" x14ac:dyDescent="0.45">
      <c r="AI1720" s="67"/>
      <c r="AJ1720" s="67"/>
      <c r="AK1720" s="67"/>
      <c r="AL1720" s="67"/>
      <c r="AM1720" s="67"/>
      <c r="AN1720" s="67"/>
      <c r="AO1720" s="67"/>
      <c r="AP1720" s="67"/>
      <c r="AQ1720" s="67"/>
      <c r="AR1720" s="67"/>
      <c r="AS1720" s="67"/>
      <c r="AT1720" s="67"/>
    </row>
    <row r="1721" spans="35:46" x14ac:dyDescent="0.45">
      <c r="AI1721" s="67"/>
      <c r="AJ1721" s="67"/>
      <c r="AK1721" s="67"/>
      <c r="AL1721" s="67"/>
      <c r="AM1721" s="67"/>
      <c r="AN1721" s="67"/>
      <c r="AO1721" s="67"/>
      <c r="AP1721" s="67"/>
      <c r="AQ1721" s="67"/>
      <c r="AR1721" s="67"/>
      <c r="AS1721" s="67"/>
      <c r="AT1721" s="67"/>
    </row>
    <row r="1722" spans="35:46" x14ac:dyDescent="0.45">
      <c r="AI1722" s="67"/>
      <c r="AJ1722" s="67"/>
      <c r="AK1722" s="67"/>
      <c r="AL1722" s="67"/>
      <c r="AM1722" s="67"/>
      <c r="AN1722" s="67"/>
      <c r="AO1722" s="67"/>
      <c r="AP1722" s="67"/>
      <c r="AQ1722" s="67"/>
      <c r="AR1722" s="67"/>
      <c r="AS1722" s="67"/>
      <c r="AT1722" s="67"/>
    </row>
    <row r="1723" spans="35:46" x14ac:dyDescent="0.45">
      <c r="AI1723" s="67"/>
      <c r="AJ1723" s="67"/>
      <c r="AK1723" s="67"/>
      <c r="AL1723" s="67"/>
      <c r="AM1723" s="67"/>
      <c r="AN1723" s="67"/>
      <c r="AO1723" s="67"/>
      <c r="AP1723" s="67"/>
      <c r="AQ1723" s="67"/>
      <c r="AR1723" s="67"/>
      <c r="AS1723" s="67"/>
      <c r="AT1723" s="67"/>
    </row>
    <row r="1724" spans="35:46" x14ac:dyDescent="0.45">
      <c r="AI1724" s="67"/>
      <c r="AJ1724" s="67"/>
      <c r="AK1724" s="67"/>
      <c r="AL1724" s="67"/>
      <c r="AM1724" s="67"/>
      <c r="AN1724" s="67"/>
      <c r="AO1724" s="67"/>
      <c r="AP1724" s="67"/>
      <c r="AQ1724" s="67"/>
      <c r="AR1724" s="67"/>
      <c r="AS1724" s="67"/>
      <c r="AT1724" s="67"/>
    </row>
    <row r="1725" spans="35:46" x14ac:dyDescent="0.45">
      <c r="AI1725" s="67"/>
      <c r="AJ1725" s="67"/>
      <c r="AK1725" s="67"/>
      <c r="AL1725" s="67"/>
      <c r="AM1725" s="67"/>
      <c r="AN1725" s="67"/>
      <c r="AO1725" s="67"/>
      <c r="AP1725" s="67"/>
      <c r="AQ1725" s="67"/>
      <c r="AR1725" s="67"/>
      <c r="AS1725" s="67"/>
      <c r="AT1725" s="67"/>
    </row>
    <row r="1726" spans="35:46" x14ac:dyDescent="0.45">
      <c r="AI1726" s="67"/>
      <c r="AJ1726" s="67"/>
      <c r="AK1726" s="67"/>
      <c r="AL1726" s="67"/>
      <c r="AM1726" s="67"/>
      <c r="AN1726" s="67"/>
      <c r="AO1726" s="67"/>
      <c r="AP1726" s="67"/>
      <c r="AQ1726" s="67"/>
      <c r="AR1726" s="67"/>
      <c r="AS1726" s="67"/>
      <c r="AT1726" s="67"/>
    </row>
    <row r="1727" spans="35:46" x14ac:dyDescent="0.45">
      <c r="AI1727" s="67"/>
      <c r="AJ1727" s="67"/>
      <c r="AK1727" s="67"/>
      <c r="AL1727" s="67"/>
      <c r="AM1727" s="67"/>
      <c r="AN1727" s="67"/>
      <c r="AO1727" s="67"/>
      <c r="AP1727" s="67"/>
      <c r="AQ1727" s="67"/>
      <c r="AR1727" s="67"/>
      <c r="AS1727" s="67"/>
      <c r="AT1727" s="67"/>
    </row>
    <row r="1728" spans="35:46" x14ac:dyDescent="0.45">
      <c r="AI1728" s="67"/>
      <c r="AJ1728" s="67"/>
      <c r="AK1728" s="67"/>
      <c r="AL1728" s="67"/>
      <c r="AM1728" s="67"/>
      <c r="AN1728" s="67"/>
      <c r="AO1728" s="67"/>
      <c r="AP1728" s="67"/>
      <c r="AQ1728" s="67"/>
      <c r="AR1728" s="67"/>
      <c r="AS1728" s="67"/>
      <c r="AT1728" s="67"/>
    </row>
    <row r="1729" spans="35:46" x14ac:dyDescent="0.45">
      <c r="AI1729" s="67"/>
      <c r="AJ1729" s="67"/>
      <c r="AK1729" s="67"/>
      <c r="AL1729" s="67"/>
      <c r="AM1729" s="67"/>
      <c r="AN1729" s="67"/>
      <c r="AO1729" s="67"/>
      <c r="AP1729" s="67"/>
      <c r="AQ1729" s="67"/>
      <c r="AR1729" s="67"/>
      <c r="AS1729" s="67"/>
      <c r="AT1729" s="67"/>
    </row>
    <row r="1730" spans="35:46" x14ac:dyDescent="0.45">
      <c r="AI1730" s="67"/>
      <c r="AJ1730" s="67"/>
      <c r="AK1730" s="67"/>
      <c r="AL1730" s="67"/>
      <c r="AM1730" s="67"/>
      <c r="AN1730" s="67"/>
      <c r="AO1730" s="67"/>
      <c r="AP1730" s="67"/>
      <c r="AQ1730" s="67"/>
      <c r="AR1730" s="67"/>
      <c r="AS1730" s="67"/>
      <c r="AT1730" s="67"/>
    </row>
    <row r="1731" spans="35:46" x14ac:dyDescent="0.45">
      <c r="AI1731" s="67"/>
      <c r="AJ1731" s="67"/>
      <c r="AK1731" s="67"/>
      <c r="AL1731" s="67"/>
      <c r="AM1731" s="67"/>
      <c r="AN1731" s="67"/>
      <c r="AO1731" s="67"/>
      <c r="AP1731" s="67"/>
      <c r="AQ1731" s="67"/>
      <c r="AR1731" s="67"/>
      <c r="AS1731" s="67"/>
      <c r="AT1731" s="67"/>
    </row>
    <row r="1732" spans="35:46" x14ac:dyDescent="0.45">
      <c r="AI1732" s="67"/>
      <c r="AJ1732" s="67"/>
      <c r="AK1732" s="67"/>
      <c r="AL1732" s="67"/>
      <c r="AM1732" s="67"/>
      <c r="AN1732" s="67"/>
      <c r="AO1732" s="67"/>
      <c r="AP1732" s="67"/>
      <c r="AQ1732" s="67"/>
      <c r="AR1732" s="67"/>
      <c r="AS1732" s="67"/>
      <c r="AT1732" s="67"/>
    </row>
    <row r="1733" spans="35:46" x14ac:dyDescent="0.45">
      <c r="AI1733" s="67"/>
      <c r="AJ1733" s="67"/>
      <c r="AK1733" s="67"/>
      <c r="AL1733" s="67"/>
      <c r="AM1733" s="67"/>
      <c r="AN1733" s="67"/>
      <c r="AO1733" s="67"/>
      <c r="AP1733" s="67"/>
      <c r="AQ1733" s="67"/>
      <c r="AR1733" s="67"/>
      <c r="AS1733" s="67"/>
      <c r="AT1733" s="67"/>
    </row>
    <row r="1734" spans="35:46" x14ac:dyDescent="0.45">
      <c r="AI1734" s="67"/>
      <c r="AJ1734" s="67"/>
      <c r="AK1734" s="67"/>
      <c r="AL1734" s="67"/>
      <c r="AM1734" s="67"/>
      <c r="AN1734" s="67"/>
      <c r="AO1734" s="67"/>
      <c r="AP1734" s="67"/>
      <c r="AQ1734" s="67"/>
      <c r="AR1734" s="67"/>
      <c r="AS1734" s="67"/>
      <c r="AT1734" s="67"/>
    </row>
    <row r="1735" spans="35:46" x14ac:dyDescent="0.45">
      <c r="AI1735" s="67"/>
      <c r="AJ1735" s="67"/>
      <c r="AK1735" s="67"/>
      <c r="AL1735" s="67"/>
      <c r="AM1735" s="67"/>
      <c r="AN1735" s="67"/>
      <c r="AO1735" s="67"/>
      <c r="AP1735" s="67"/>
      <c r="AQ1735" s="67"/>
      <c r="AR1735" s="67"/>
      <c r="AS1735" s="67"/>
      <c r="AT1735" s="67"/>
    </row>
    <row r="1736" spans="35:46" x14ac:dyDescent="0.45">
      <c r="AI1736" s="67"/>
      <c r="AJ1736" s="67"/>
      <c r="AK1736" s="67"/>
      <c r="AL1736" s="67"/>
      <c r="AM1736" s="67"/>
      <c r="AN1736" s="67"/>
      <c r="AO1736" s="67"/>
      <c r="AP1736" s="67"/>
      <c r="AQ1736" s="67"/>
      <c r="AR1736" s="67"/>
      <c r="AS1736" s="67"/>
      <c r="AT1736" s="67"/>
    </row>
    <row r="1737" spans="35:46" x14ac:dyDescent="0.45">
      <c r="AI1737" s="67"/>
      <c r="AJ1737" s="67"/>
      <c r="AK1737" s="67"/>
      <c r="AL1737" s="67"/>
      <c r="AM1737" s="67"/>
      <c r="AN1737" s="67"/>
      <c r="AO1737" s="67"/>
      <c r="AP1737" s="67"/>
      <c r="AQ1737" s="67"/>
      <c r="AR1737" s="67"/>
      <c r="AS1737" s="67"/>
      <c r="AT1737" s="67"/>
    </row>
    <row r="1738" spans="35:46" x14ac:dyDescent="0.45">
      <c r="AI1738" s="67"/>
      <c r="AJ1738" s="67"/>
      <c r="AK1738" s="67"/>
      <c r="AL1738" s="67"/>
      <c r="AM1738" s="67"/>
      <c r="AN1738" s="67"/>
      <c r="AO1738" s="67"/>
      <c r="AP1738" s="67"/>
      <c r="AQ1738" s="67"/>
      <c r="AR1738" s="67"/>
      <c r="AS1738" s="67"/>
      <c r="AT1738" s="67"/>
    </row>
    <row r="1739" spans="35:46" x14ac:dyDescent="0.45">
      <c r="AI1739" s="67"/>
      <c r="AJ1739" s="67"/>
      <c r="AK1739" s="67"/>
      <c r="AL1739" s="67"/>
      <c r="AM1739" s="67"/>
      <c r="AN1739" s="67"/>
      <c r="AO1739" s="67"/>
      <c r="AP1739" s="67"/>
      <c r="AQ1739" s="67"/>
      <c r="AR1739" s="67"/>
      <c r="AS1739" s="67"/>
      <c r="AT1739" s="67"/>
    </row>
    <row r="1740" spans="35:46" x14ac:dyDescent="0.45">
      <c r="AI1740" s="67"/>
      <c r="AJ1740" s="67"/>
      <c r="AK1740" s="67"/>
      <c r="AL1740" s="67"/>
      <c r="AM1740" s="67"/>
      <c r="AN1740" s="67"/>
      <c r="AO1740" s="67"/>
      <c r="AP1740" s="67"/>
      <c r="AQ1740" s="67"/>
      <c r="AR1740" s="67"/>
      <c r="AS1740" s="67"/>
      <c r="AT1740" s="67"/>
    </row>
    <row r="1741" spans="35:46" x14ac:dyDescent="0.45">
      <c r="AI1741" s="67"/>
      <c r="AJ1741" s="67"/>
      <c r="AK1741" s="67"/>
      <c r="AL1741" s="67"/>
      <c r="AM1741" s="67"/>
      <c r="AN1741" s="67"/>
      <c r="AO1741" s="67"/>
      <c r="AP1741" s="67"/>
      <c r="AQ1741" s="67"/>
      <c r="AR1741" s="67"/>
      <c r="AS1741" s="67"/>
      <c r="AT1741" s="67"/>
    </row>
    <row r="1742" spans="35:46" x14ac:dyDescent="0.45">
      <c r="AI1742" s="67"/>
      <c r="AJ1742" s="67"/>
      <c r="AK1742" s="67"/>
      <c r="AL1742" s="67"/>
      <c r="AM1742" s="67"/>
      <c r="AN1742" s="67"/>
      <c r="AO1742" s="67"/>
      <c r="AP1742" s="67"/>
      <c r="AQ1742" s="67"/>
      <c r="AR1742" s="67"/>
      <c r="AS1742" s="67"/>
      <c r="AT1742" s="67"/>
    </row>
    <row r="1743" spans="35:46" x14ac:dyDescent="0.45">
      <c r="AI1743" s="67"/>
      <c r="AJ1743" s="67"/>
      <c r="AK1743" s="67"/>
      <c r="AL1743" s="67"/>
      <c r="AM1743" s="67"/>
      <c r="AN1743" s="67"/>
      <c r="AO1743" s="67"/>
      <c r="AP1743" s="67"/>
      <c r="AQ1743" s="67"/>
      <c r="AR1743" s="67"/>
      <c r="AS1743" s="67"/>
      <c r="AT1743" s="67"/>
    </row>
    <row r="1744" spans="35:46" x14ac:dyDescent="0.45">
      <c r="AI1744" s="67"/>
      <c r="AJ1744" s="67"/>
      <c r="AK1744" s="67"/>
      <c r="AL1744" s="67"/>
      <c r="AM1744" s="67"/>
      <c r="AN1744" s="67"/>
      <c r="AO1744" s="67"/>
      <c r="AP1744" s="67"/>
      <c r="AQ1744" s="67"/>
      <c r="AR1744" s="67"/>
      <c r="AS1744" s="67"/>
      <c r="AT1744" s="67"/>
    </row>
    <row r="1745" spans="35:46" x14ac:dyDescent="0.45">
      <c r="AI1745" s="67"/>
      <c r="AJ1745" s="67"/>
      <c r="AK1745" s="67"/>
      <c r="AL1745" s="67"/>
      <c r="AM1745" s="67"/>
      <c r="AN1745" s="67"/>
      <c r="AO1745" s="67"/>
      <c r="AP1745" s="67"/>
      <c r="AQ1745" s="67"/>
      <c r="AR1745" s="67"/>
      <c r="AS1745" s="67"/>
      <c r="AT1745" s="67"/>
    </row>
    <row r="1746" spans="35:46" x14ac:dyDescent="0.45">
      <c r="AI1746" s="67"/>
      <c r="AJ1746" s="67"/>
      <c r="AK1746" s="67"/>
      <c r="AL1746" s="67"/>
      <c r="AM1746" s="67"/>
      <c r="AN1746" s="67"/>
      <c r="AO1746" s="67"/>
      <c r="AP1746" s="67"/>
      <c r="AQ1746" s="67"/>
      <c r="AR1746" s="67"/>
      <c r="AS1746" s="67"/>
      <c r="AT1746" s="67"/>
    </row>
    <row r="1747" spans="35:46" x14ac:dyDescent="0.45">
      <c r="AI1747" s="67"/>
      <c r="AJ1747" s="67"/>
      <c r="AK1747" s="67"/>
      <c r="AL1747" s="67"/>
      <c r="AM1747" s="67"/>
      <c r="AN1747" s="67"/>
      <c r="AO1747" s="67"/>
      <c r="AP1747" s="67"/>
      <c r="AQ1747" s="67"/>
      <c r="AR1747" s="67"/>
      <c r="AS1747" s="67"/>
      <c r="AT1747" s="67"/>
    </row>
    <row r="1748" spans="35:46" x14ac:dyDescent="0.45">
      <c r="AI1748" s="67"/>
      <c r="AJ1748" s="67"/>
      <c r="AK1748" s="67"/>
      <c r="AL1748" s="67"/>
      <c r="AM1748" s="67"/>
      <c r="AN1748" s="67"/>
      <c r="AO1748" s="67"/>
      <c r="AP1748" s="67"/>
      <c r="AQ1748" s="67"/>
      <c r="AR1748" s="67"/>
      <c r="AS1748" s="67"/>
      <c r="AT1748" s="67"/>
    </row>
    <row r="1749" spans="35:46" x14ac:dyDescent="0.45">
      <c r="AI1749" s="67"/>
      <c r="AJ1749" s="67"/>
      <c r="AK1749" s="67"/>
      <c r="AL1749" s="67"/>
      <c r="AM1749" s="67"/>
      <c r="AN1749" s="67"/>
      <c r="AO1749" s="67"/>
      <c r="AP1749" s="67"/>
      <c r="AQ1749" s="67"/>
      <c r="AR1749" s="67"/>
      <c r="AS1749" s="67"/>
      <c r="AT1749" s="67"/>
    </row>
    <row r="1750" spans="35:46" x14ac:dyDescent="0.45">
      <c r="AI1750" s="67"/>
      <c r="AJ1750" s="67"/>
      <c r="AK1750" s="67"/>
      <c r="AL1750" s="67"/>
      <c r="AM1750" s="67"/>
      <c r="AN1750" s="67"/>
      <c r="AO1750" s="67"/>
      <c r="AP1750" s="67"/>
      <c r="AQ1750" s="67"/>
      <c r="AR1750" s="67"/>
      <c r="AS1750" s="67"/>
      <c r="AT1750" s="67"/>
    </row>
    <row r="1751" spans="35:46" x14ac:dyDescent="0.45">
      <c r="AI1751" s="67"/>
      <c r="AJ1751" s="67"/>
      <c r="AK1751" s="67"/>
      <c r="AL1751" s="67"/>
      <c r="AM1751" s="67"/>
      <c r="AN1751" s="67"/>
      <c r="AO1751" s="67"/>
      <c r="AP1751" s="67"/>
      <c r="AQ1751" s="67"/>
      <c r="AR1751" s="67"/>
      <c r="AS1751" s="67"/>
      <c r="AT1751" s="67"/>
    </row>
    <row r="1752" spans="35:46" x14ac:dyDescent="0.45">
      <c r="AI1752" s="67"/>
      <c r="AJ1752" s="67"/>
      <c r="AK1752" s="67"/>
      <c r="AL1752" s="67"/>
      <c r="AM1752" s="67"/>
      <c r="AN1752" s="67"/>
      <c r="AO1752" s="67"/>
      <c r="AP1752" s="67"/>
      <c r="AQ1752" s="67"/>
      <c r="AR1752" s="67"/>
      <c r="AS1752" s="67"/>
      <c r="AT1752" s="67"/>
    </row>
    <row r="1753" spans="35:46" x14ac:dyDescent="0.45">
      <c r="AI1753" s="67"/>
      <c r="AJ1753" s="67"/>
      <c r="AK1753" s="67"/>
      <c r="AL1753" s="67"/>
      <c r="AM1753" s="67"/>
      <c r="AN1753" s="67"/>
      <c r="AO1753" s="67"/>
      <c r="AP1753" s="67"/>
      <c r="AQ1753" s="67"/>
      <c r="AR1753" s="67"/>
      <c r="AS1753" s="67"/>
      <c r="AT1753" s="67"/>
    </row>
    <row r="1754" spans="35:46" x14ac:dyDescent="0.45">
      <c r="AI1754" s="67"/>
      <c r="AJ1754" s="67"/>
      <c r="AK1754" s="67"/>
      <c r="AL1754" s="67"/>
      <c r="AM1754" s="67"/>
      <c r="AN1754" s="67"/>
      <c r="AO1754" s="67"/>
      <c r="AP1754" s="67"/>
      <c r="AQ1754" s="67"/>
      <c r="AR1754" s="67"/>
      <c r="AS1754" s="67"/>
      <c r="AT1754" s="67"/>
    </row>
    <row r="1755" spans="35:46" x14ac:dyDescent="0.45">
      <c r="AI1755" s="67"/>
      <c r="AJ1755" s="67"/>
      <c r="AK1755" s="67"/>
      <c r="AL1755" s="67"/>
      <c r="AM1755" s="67"/>
      <c r="AN1755" s="67"/>
      <c r="AO1755" s="67"/>
      <c r="AP1755" s="67"/>
      <c r="AQ1755" s="67"/>
      <c r="AR1755" s="67"/>
      <c r="AS1755" s="67"/>
      <c r="AT1755" s="67"/>
    </row>
    <row r="1756" spans="35:46" x14ac:dyDescent="0.45">
      <c r="AI1756" s="67"/>
      <c r="AJ1756" s="67"/>
      <c r="AK1756" s="67"/>
      <c r="AL1756" s="67"/>
      <c r="AM1756" s="67"/>
      <c r="AN1756" s="67"/>
      <c r="AO1756" s="67"/>
      <c r="AP1756" s="67"/>
      <c r="AQ1756" s="67"/>
      <c r="AR1756" s="67"/>
      <c r="AS1756" s="67"/>
      <c r="AT1756" s="67"/>
    </row>
    <row r="1757" spans="35:46" x14ac:dyDescent="0.45">
      <c r="AI1757" s="67"/>
      <c r="AJ1757" s="67"/>
      <c r="AK1757" s="67"/>
      <c r="AL1757" s="67"/>
      <c r="AM1757" s="67"/>
      <c r="AN1757" s="67"/>
      <c r="AO1757" s="67"/>
      <c r="AP1757" s="67"/>
      <c r="AQ1757" s="67"/>
      <c r="AR1757" s="67"/>
      <c r="AS1757" s="67"/>
      <c r="AT1757" s="67"/>
    </row>
    <row r="1758" spans="35:46" x14ac:dyDescent="0.45">
      <c r="AI1758" s="67"/>
      <c r="AJ1758" s="67"/>
      <c r="AK1758" s="67"/>
      <c r="AL1758" s="67"/>
      <c r="AM1758" s="67"/>
      <c r="AN1758" s="67"/>
      <c r="AO1758" s="67"/>
      <c r="AP1758" s="67"/>
      <c r="AQ1758" s="67"/>
      <c r="AR1758" s="67"/>
      <c r="AS1758" s="67"/>
      <c r="AT1758" s="67"/>
    </row>
    <row r="1759" spans="35:46" x14ac:dyDescent="0.45">
      <c r="AI1759" s="67"/>
      <c r="AJ1759" s="67"/>
      <c r="AK1759" s="67"/>
      <c r="AL1759" s="67"/>
      <c r="AM1759" s="67"/>
      <c r="AN1759" s="67"/>
      <c r="AO1759" s="67"/>
      <c r="AP1759" s="67"/>
      <c r="AQ1759" s="67"/>
      <c r="AR1759" s="67"/>
      <c r="AS1759" s="67"/>
      <c r="AT1759" s="67"/>
    </row>
    <row r="1760" spans="35:46" x14ac:dyDescent="0.45">
      <c r="AI1760" s="67"/>
      <c r="AJ1760" s="67"/>
      <c r="AK1760" s="67"/>
      <c r="AL1760" s="67"/>
      <c r="AM1760" s="67"/>
      <c r="AN1760" s="67"/>
      <c r="AO1760" s="67"/>
      <c r="AP1760" s="67"/>
      <c r="AQ1760" s="67"/>
      <c r="AR1760" s="67"/>
      <c r="AS1760" s="67"/>
      <c r="AT1760" s="67"/>
    </row>
    <row r="1761" spans="35:46" x14ac:dyDescent="0.45">
      <c r="AI1761" s="67"/>
      <c r="AJ1761" s="67"/>
      <c r="AK1761" s="67"/>
      <c r="AL1761" s="67"/>
      <c r="AM1761" s="67"/>
      <c r="AN1761" s="67"/>
      <c r="AO1761" s="67"/>
      <c r="AP1761" s="67"/>
      <c r="AQ1761" s="67"/>
      <c r="AR1761" s="67"/>
      <c r="AS1761" s="67"/>
      <c r="AT1761" s="67"/>
    </row>
    <row r="1762" spans="35:46" x14ac:dyDescent="0.45">
      <c r="AI1762" s="67"/>
      <c r="AJ1762" s="67"/>
      <c r="AK1762" s="67"/>
      <c r="AL1762" s="67"/>
      <c r="AM1762" s="67"/>
      <c r="AN1762" s="67"/>
      <c r="AO1762" s="67"/>
      <c r="AP1762" s="67"/>
      <c r="AQ1762" s="67"/>
      <c r="AR1762" s="67"/>
      <c r="AS1762" s="67"/>
      <c r="AT1762" s="67"/>
    </row>
    <row r="1763" spans="35:46" x14ac:dyDescent="0.45">
      <c r="AI1763" s="67"/>
      <c r="AJ1763" s="67"/>
      <c r="AK1763" s="67"/>
      <c r="AL1763" s="67"/>
      <c r="AM1763" s="67"/>
      <c r="AN1763" s="67"/>
      <c r="AO1763" s="67"/>
      <c r="AP1763" s="67"/>
      <c r="AQ1763" s="67"/>
      <c r="AR1763" s="67"/>
      <c r="AS1763" s="67"/>
      <c r="AT1763" s="67"/>
    </row>
    <row r="1764" spans="35:46" x14ac:dyDescent="0.45">
      <c r="AI1764" s="67"/>
      <c r="AJ1764" s="67"/>
      <c r="AK1764" s="67"/>
      <c r="AL1764" s="67"/>
      <c r="AM1764" s="67"/>
      <c r="AN1764" s="67"/>
      <c r="AO1764" s="67"/>
      <c r="AP1764" s="67"/>
      <c r="AQ1764" s="67"/>
      <c r="AR1764" s="67"/>
      <c r="AS1764" s="67"/>
      <c r="AT1764" s="67"/>
    </row>
    <row r="1765" spans="35:46" x14ac:dyDescent="0.45">
      <c r="AI1765" s="67"/>
      <c r="AJ1765" s="67"/>
      <c r="AK1765" s="67"/>
      <c r="AL1765" s="67"/>
      <c r="AM1765" s="67"/>
      <c r="AN1765" s="67"/>
      <c r="AO1765" s="67"/>
      <c r="AP1765" s="67"/>
      <c r="AQ1765" s="67"/>
      <c r="AR1765" s="67"/>
      <c r="AS1765" s="67"/>
      <c r="AT1765" s="67"/>
    </row>
    <row r="1766" spans="35:46" x14ac:dyDescent="0.45">
      <c r="AI1766" s="67"/>
      <c r="AJ1766" s="67"/>
      <c r="AK1766" s="67"/>
      <c r="AL1766" s="67"/>
      <c r="AM1766" s="67"/>
      <c r="AN1766" s="67"/>
      <c r="AO1766" s="67"/>
      <c r="AP1766" s="67"/>
      <c r="AQ1766" s="67"/>
      <c r="AR1766" s="67"/>
      <c r="AS1766" s="67"/>
      <c r="AT1766" s="67"/>
    </row>
    <row r="1767" spans="35:46" x14ac:dyDescent="0.45">
      <c r="AI1767" s="67"/>
      <c r="AJ1767" s="67"/>
      <c r="AK1767" s="67"/>
      <c r="AL1767" s="67"/>
      <c r="AM1767" s="67"/>
      <c r="AN1767" s="67"/>
      <c r="AO1767" s="67"/>
      <c r="AP1767" s="67"/>
      <c r="AQ1767" s="67"/>
      <c r="AR1767" s="67"/>
      <c r="AS1767" s="67"/>
      <c r="AT1767" s="67"/>
    </row>
    <row r="1768" spans="35:46" x14ac:dyDescent="0.45">
      <c r="AI1768" s="67"/>
      <c r="AJ1768" s="67"/>
      <c r="AK1768" s="67"/>
      <c r="AL1768" s="67"/>
      <c r="AM1768" s="67"/>
      <c r="AN1768" s="67"/>
      <c r="AO1768" s="67"/>
      <c r="AP1768" s="67"/>
      <c r="AQ1768" s="67"/>
      <c r="AR1768" s="67"/>
      <c r="AS1768" s="67"/>
      <c r="AT1768" s="67"/>
    </row>
    <row r="1769" spans="35:46" x14ac:dyDescent="0.45">
      <c r="AI1769" s="67"/>
      <c r="AJ1769" s="67"/>
      <c r="AK1769" s="67"/>
      <c r="AL1769" s="67"/>
      <c r="AM1769" s="67"/>
      <c r="AN1769" s="67"/>
      <c r="AO1769" s="67"/>
      <c r="AP1769" s="67"/>
      <c r="AQ1769" s="67"/>
      <c r="AR1769" s="67"/>
      <c r="AS1769" s="67"/>
      <c r="AT1769" s="67"/>
    </row>
    <row r="1770" spans="35:46" x14ac:dyDescent="0.45">
      <c r="AI1770" s="67"/>
      <c r="AJ1770" s="67"/>
      <c r="AK1770" s="67"/>
      <c r="AL1770" s="67"/>
      <c r="AM1770" s="67"/>
      <c r="AN1770" s="67"/>
      <c r="AO1770" s="67"/>
      <c r="AP1770" s="67"/>
      <c r="AQ1770" s="67"/>
      <c r="AR1770" s="67"/>
      <c r="AS1770" s="67"/>
      <c r="AT1770" s="67"/>
    </row>
    <row r="1771" spans="35:46" x14ac:dyDescent="0.45">
      <c r="AI1771" s="67"/>
      <c r="AJ1771" s="67"/>
      <c r="AK1771" s="67"/>
      <c r="AL1771" s="67"/>
      <c r="AM1771" s="67"/>
      <c r="AN1771" s="67"/>
      <c r="AO1771" s="67"/>
      <c r="AP1771" s="67"/>
      <c r="AQ1771" s="67"/>
      <c r="AR1771" s="67"/>
      <c r="AS1771" s="67"/>
      <c r="AT1771" s="67"/>
    </row>
    <row r="1772" spans="35:46" x14ac:dyDescent="0.45">
      <c r="AI1772" s="67"/>
      <c r="AJ1772" s="67"/>
      <c r="AK1772" s="67"/>
      <c r="AL1772" s="67"/>
      <c r="AM1772" s="67"/>
      <c r="AN1772" s="67"/>
      <c r="AO1772" s="67"/>
      <c r="AP1772" s="67"/>
      <c r="AQ1772" s="67"/>
      <c r="AR1772" s="67"/>
      <c r="AS1772" s="67"/>
      <c r="AT1772" s="67"/>
    </row>
    <row r="1773" spans="35:46" x14ac:dyDescent="0.45">
      <c r="AI1773" s="67"/>
      <c r="AJ1773" s="67"/>
      <c r="AK1773" s="67"/>
      <c r="AL1773" s="67"/>
      <c r="AM1773" s="67"/>
      <c r="AN1773" s="67"/>
      <c r="AO1773" s="67"/>
      <c r="AP1773" s="67"/>
      <c r="AQ1773" s="67"/>
      <c r="AR1773" s="67"/>
      <c r="AS1773" s="67"/>
      <c r="AT1773" s="67"/>
    </row>
    <row r="1774" spans="35:46" x14ac:dyDescent="0.45">
      <c r="AI1774" s="67"/>
      <c r="AJ1774" s="67"/>
      <c r="AK1774" s="67"/>
      <c r="AL1774" s="67"/>
      <c r="AM1774" s="67"/>
      <c r="AN1774" s="67"/>
      <c r="AO1774" s="67"/>
      <c r="AP1774" s="67"/>
      <c r="AQ1774" s="67"/>
      <c r="AR1774" s="67"/>
      <c r="AS1774" s="67"/>
      <c r="AT1774" s="67"/>
    </row>
    <row r="1775" spans="35:46" x14ac:dyDescent="0.45">
      <c r="AI1775" s="67"/>
      <c r="AJ1775" s="67"/>
      <c r="AK1775" s="67"/>
      <c r="AL1775" s="67"/>
      <c r="AM1775" s="67"/>
      <c r="AN1775" s="67"/>
      <c r="AO1775" s="67"/>
      <c r="AP1775" s="67"/>
      <c r="AQ1775" s="67"/>
      <c r="AR1775" s="67"/>
      <c r="AS1775" s="67"/>
      <c r="AT1775" s="67"/>
    </row>
    <row r="1776" spans="35:46" x14ac:dyDescent="0.45">
      <c r="AI1776" s="67"/>
      <c r="AJ1776" s="67"/>
      <c r="AK1776" s="67"/>
      <c r="AL1776" s="67"/>
      <c r="AM1776" s="67"/>
      <c r="AN1776" s="67"/>
      <c r="AO1776" s="67"/>
      <c r="AP1776" s="67"/>
      <c r="AQ1776" s="67"/>
      <c r="AR1776" s="67"/>
      <c r="AS1776" s="67"/>
      <c r="AT1776" s="67"/>
    </row>
    <row r="1777" spans="35:46" x14ac:dyDescent="0.45">
      <c r="AI1777" s="67"/>
      <c r="AJ1777" s="67"/>
      <c r="AK1777" s="67"/>
      <c r="AL1777" s="67"/>
      <c r="AM1777" s="67"/>
      <c r="AN1777" s="67"/>
      <c r="AO1777" s="67"/>
      <c r="AP1777" s="67"/>
      <c r="AQ1777" s="67"/>
      <c r="AR1777" s="67"/>
      <c r="AS1777" s="67"/>
      <c r="AT1777" s="67"/>
    </row>
    <row r="1778" spans="35:46" x14ac:dyDescent="0.45">
      <c r="AI1778" s="67"/>
      <c r="AJ1778" s="67"/>
      <c r="AK1778" s="67"/>
      <c r="AL1778" s="67"/>
      <c r="AM1778" s="67"/>
      <c r="AN1778" s="67"/>
      <c r="AO1778" s="67"/>
      <c r="AP1778" s="67"/>
      <c r="AQ1778" s="67"/>
      <c r="AR1778" s="67"/>
      <c r="AS1778" s="67"/>
      <c r="AT1778" s="67"/>
    </row>
    <row r="1779" spans="35:46" x14ac:dyDescent="0.45">
      <c r="AI1779" s="67"/>
      <c r="AJ1779" s="67"/>
      <c r="AK1779" s="67"/>
      <c r="AL1779" s="67"/>
      <c r="AM1779" s="67"/>
      <c r="AN1779" s="67"/>
      <c r="AO1779" s="67"/>
      <c r="AP1779" s="67"/>
      <c r="AQ1779" s="67"/>
      <c r="AR1779" s="67"/>
      <c r="AS1779" s="67"/>
      <c r="AT1779" s="67"/>
    </row>
    <row r="1780" spans="35:46" x14ac:dyDescent="0.45">
      <c r="AI1780" s="67"/>
      <c r="AJ1780" s="67"/>
      <c r="AK1780" s="67"/>
      <c r="AL1780" s="67"/>
      <c r="AM1780" s="67"/>
      <c r="AN1780" s="67"/>
      <c r="AO1780" s="67"/>
      <c r="AP1780" s="67"/>
      <c r="AQ1780" s="67"/>
      <c r="AR1780" s="67"/>
      <c r="AS1780" s="67"/>
      <c r="AT1780" s="67"/>
    </row>
    <row r="1781" spans="35:46" x14ac:dyDescent="0.45">
      <c r="AI1781" s="67"/>
      <c r="AJ1781" s="67"/>
      <c r="AK1781" s="67"/>
      <c r="AL1781" s="67"/>
      <c r="AM1781" s="67"/>
      <c r="AN1781" s="67"/>
      <c r="AO1781" s="67"/>
      <c r="AP1781" s="67"/>
      <c r="AQ1781" s="67"/>
      <c r="AR1781" s="67"/>
      <c r="AS1781" s="67"/>
      <c r="AT1781" s="67"/>
    </row>
    <row r="1782" spans="35:46" x14ac:dyDescent="0.45">
      <c r="AI1782" s="67"/>
      <c r="AJ1782" s="67"/>
      <c r="AK1782" s="67"/>
      <c r="AL1782" s="67"/>
      <c r="AM1782" s="67"/>
      <c r="AN1782" s="67"/>
      <c r="AO1782" s="67"/>
      <c r="AP1782" s="67"/>
      <c r="AQ1782" s="67"/>
      <c r="AR1782" s="67"/>
      <c r="AS1782" s="67"/>
      <c r="AT1782" s="67"/>
    </row>
    <row r="1783" spans="35:46" x14ac:dyDescent="0.45">
      <c r="AI1783" s="67"/>
      <c r="AJ1783" s="67"/>
      <c r="AK1783" s="67"/>
      <c r="AL1783" s="67"/>
      <c r="AM1783" s="67"/>
      <c r="AN1783" s="67"/>
      <c r="AO1783" s="67"/>
      <c r="AP1783" s="67"/>
      <c r="AQ1783" s="67"/>
      <c r="AR1783" s="67"/>
      <c r="AS1783" s="67"/>
      <c r="AT1783" s="67"/>
    </row>
    <row r="1784" spans="35:46" x14ac:dyDescent="0.45">
      <c r="AI1784" s="67"/>
      <c r="AJ1784" s="67"/>
      <c r="AK1784" s="67"/>
      <c r="AL1784" s="67"/>
      <c r="AM1784" s="67"/>
      <c r="AN1784" s="67"/>
      <c r="AO1784" s="67"/>
      <c r="AP1784" s="67"/>
      <c r="AQ1784" s="67"/>
      <c r="AR1784" s="67"/>
      <c r="AS1784" s="67"/>
      <c r="AT1784" s="67"/>
    </row>
    <row r="1785" spans="35:46" x14ac:dyDescent="0.45">
      <c r="AI1785" s="67"/>
      <c r="AJ1785" s="67"/>
      <c r="AK1785" s="67"/>
      <c r="AL1785" s="67"/>
      <c r="AM1785" s="67"/>
      <c r="AN1785" s="67"/>
      <c r="AO1785" s="67"/>
      <c r="AP1785" s="67"/>
      <c r="AQ1785" s="67"/>
      <c r="AR1785" s="67"/>
      <c r="AS1785" s="67"/>
      <c r="AT1785" s="67"/>
    </row>
    <row r="1786" spans="35:46" x14ac:dyDescent="0.45">
      <c r="AI1786" s="67"/>
      <c r="AJ1786" s="67"/>
      <c r="AK1786" s="67"/>
      <c r="AL1786" s="67"/>
      <c r="AM1786" s="67"/>
      <c r="AN1786" s="67"/>
      <c r="AO1786" s="67"/>
      <c r="AP1786" s="67"/>
      <c r="AQ1786" s="67"/>
      <c r="AR1786" s="67"/>
      <c r="AS1786" s="67"/>
      <c r="AT1786" s="67"/>
    </row>
    <row r="1787" spans="35:46" x14ac:dyDescent="0.45">
      <c r="AI1787" s="67"/>
      <c r="AJ1787" s="67"/>
      <c r="AK1787" s="67"/>
      <c r="AL1787" s="67"/>
      <c r="AM1787" s="67"/>
      <c r="AN1787" s="67"/>
      <c r="AO1787" s="67"/>
      <c r="AP1787" s="67"/>
      <c r="AQ1787" s="67"/>
      <c r="AR1787" s="67"/>
      <c r="AS1787" s="67"/>
      <c r="AT1787" s="67"/>
    </row>
    <row r="1788" spans="35:46" x14ac:dyDescent="0.45">
      <c r="AI1788" s="67"/>
      <c r="AJ1788" s="67"/>
      <c r="AK1788" s="67"/>
      <c r="AL1788" s="67"/>
      <c r="AM1788" s="67"/>
      <c r="AN1788" s="67"/>
      <c r="AO1788" s="67"/>
      <c r="AP1788" s="67"/>
      <c r="AQ1788" s="67"/>
      <c r="AR1788" s="67"/>
      <c r="AS1788" s="67"/>
      <c r="AT1788" s="67"/>
    </row>
    <row r="1789" spans="35:46" x14ac:dyDescent="0.45">
      <c r="AI1789" s="67"/>
      <c r="AJ1789" s="67"/>
      <c r="AK1789" s="67"/>
      <c r="AL1789" s="67"/>
      <c r="AM1789" s="67"/>
      <c r="AN1789" s="67"/>
      <c r="AO1789" s="67"/>
      <c r="AP1789" s="67"/>
      <c r="AQ1789" s="67"/>
      <c r="AR1789" s="67"/>
      <c r="AS1789" s="67"/>
      <c r="AT1789" s="67"/>
    </row>
    <row r="1790" spans="35:46" x14ac:dyDescent="0.45">
      <c r="AI1790" s="67"/>
      <c r="AJ1790" s="67"/>
      <c r="AK1790" s="67"/>
      <c r="AL1790" s="67"/>
      <c r="AM1790" s="67"/>
      <c r="AN1790" s="67"/>
      <c r="AO1790" s="67"/>
      <c r="AP1790" s="67"/>
      <c r="AQ1790" s="67"/>
      <c r="AR1790" s="67"/>
      <c r="AS1790" s="67"/>
      <c r="AT1790" s="67"/>
    </row>
    <row r="1791" spans="35:46" x14ac:dyDescent="0.45">
      <c r="AI1791" s="67"/>
      <c r="AJ1791" s="67"/>
      <c r="AK1791" s="67"/>
      <c r="AL1791" s="67"/>
      <c r="AM1791" s="67"/>
      <c r="AN1791" s="67"/>
      <c r="AO1791" s="67"/>
      <c r="AP1791" s="67"/>
      <c r="AQ1791" s="67"/>
      <c r="AR1791" s="67"/>
      <c r="AS1791" s="67"/>
      <c r="AT1791" s="67"/>
    </row>
    <row r="1792" spans="35:46" x14ac:dyDescent="0.45">
      <c r="AI1792" s="67"/>
      <c r="AJ1792" s="67"/>
      <c r="AK1792" s="67"/>
      <c r="AL1792" s="67"/>
      <c r="AM1792" s="67"/>
      <c r="AN1792" s="67"/>
      <c r="AO1792" s="67"/>
      <c r="AP1792" s="67"/>
      <c r="AQ1792" s="67"/>
      <c r="AR1792" s="67"/>
      <c r="AS1792" s="67"/>
      <c r="AT1792" s="67"/>
    </row>
    <row r="1793" spans="35:46" x14ac:dyDescent="0.45">
      <c r="AI1793" s="67"/>
      <c r="AJ1793" s="67"/>
      <c r="AK1793" s="67"/>
      <c r="AL1793" s="67"/>
      <c r="AM1793" s="67"/>
      <c r="AN1793" s="67"/>
      <c r="AO1793" s="67"/>
      <c r="AP1793" s="67"/>
      <c r="AQ1793" s="67"/>
      <c r="AR1793" s="67"/>
      <c r="AS1793" s="67"/>
      <c r="AT1793" s="67"/>
    </row>
    <row r="1794" spans="35:46" x14ac:dyDescent="0.45">
      <c r="AI1794" s="67"/>
      <c r="AJ1794" s="67"/>
      <c r="AK1794" s="67"/>
      <c r="AL1794" s="67"/>
      <c r="AM1794" s="67"/>
      <c r="AN1794" s="67"/>
      <c r="AO1794" s="67"/>
      <c r="AP1794" s="67"/>
      <c r="AQ1794" s="67"/>
      <c r="AR1794" s="67"/>
      <c r="AS1794" s="67"/>
      <c r="AT1794" s="67"/>
    </row>
    <row r="1795" spans="35:46" x14ac:dyDescent="0.45">
      <c r="AI1795" s="67"/>
      <c r="AJ1795" s="67"/>
      <c r="AK1795" s="67"/>
      <c r="AL1795" s="67"/>
      <c r="AM1795" s="67"/>
      <c r="AN1795" s="67"/>
      <c r="AO1795" s="67"/>
      <c r="AP1795" s="67"/>
      <c r="AQ1795" s="67"/>
      <c r="AR1795" s="67"/>
      <c r="AS1795" s="67"/>
      <c r="AT1795" s="67"/>
    </row>
    <row r="1796" spans="35:46" x14ac:dyDescent="0.45">
      <c r="AI1796" s="67"/>
      <c r="AJ1796" s="67"/>
      <c r="AK1796" s="67"/>
      <c r="AL1796" s="67"/>
      <c r="AM1796" s="67"/>
      <c r="AN1796" s="67"/>
      <c r="AO1796" s="67"/>
      <c r="AP1796" s="67"/>
      <c r="AQ1796" s="67"/>
      <c r="AR1796" s="67"/>
      <c r="AS1796" s="67"/>
      <c r="AT1796" s="67"/>
    </row>
    <row r="1797" spans="35:46" x14ac:dyDescent="0.45">
      <c r="AI1797" s="67"/>
      <c r="AJ1797" s="67"/>
      <c r="AK1797" s="67"/>
      <c r="AL1797" s="67"/>
      <c r="AM1797" s="67"/>
      <c r="AN1797" s="67"/>
      <c r="AO1797" s="67"/>
      <c r="AP1797" s="67"/>
      <c r="AQ1797" s="67"/>
      <c r="AR1797" s="67"/>
      <c r="AS1797" s="67"/>
      <c r="AT1797" s="67"/>
    </row>
    <row r="1798" spans="35:46" x14ac:dyDescent="0.45">
      <c r="AI1798" s="67"/>
      <c r="AJ1798" s="67"/>
      <c r="AK1798" s="67"/>
      <c r="AL1798" s="67"/>
      <c r="AM1798" s="67"/>
      <c r="AN1798" s="67"/>
      <c r="AO1798" s="67"/>
      <c r="AP1798" s="67"/>
      <c r="AQ1798" s="67"/>
      <c r="AR1798" s="67"/>
      <c r="AS1798" s="67"/>
      <c r="AT1798" s="67"/>
    </row>
    <row r="1799" spans="35:46" x14ac:dyDescent="0.45">
      <c r="AI1799" s="67"/>
      <c r="AJ1799" s="67"/>
      <c r="AK1799" s="67"/>
      <c r="AL1799" s="67"/>
      <c r="AM1799" s="67"/>
      <c r="AN1799" s="67"/>
      <c r="AO1799" s="67"/>
      <c r="AP1799" s="67"/>
      <c r="AQ1799" s="67"/>
      <c r="AR1799" s="67"/>
      <c r="AS1799" s="67"/>
      <c r="AT1799" s="67"/>
    </row>
    <row r="1800" spans="35:46" x14ac:dyDescent="0.45">
      <c r="AI1800" s="67"/>
      <c r="AJ1800" s="67"/>
      <c r="AK1800" s="67"/>
      <c r="AL1800" s="67"/>
      <c r="AM1800" s="67"/>
      <c r="AN1800" s="67"/>
      <c r="AO1800" s="67"/>
      <c r="AP1800" s="67"/>
      <c r="AQ1800" s="67"/>
      <c r="AR1800" s="67"/>
      <c r="AS1800" s="67"/>
      <c r="AT1800" s="67"/>
    </row>
    <row r="1801" spans="35:46" x14ac:dyDescent="0.45">
      <c r="AI1801" s="67"/>
      <c r="AJ1801" s="67"/>
      <c r="AK1801" s="67"/>
      <c r="AL1801" s="67"/>
      <c r="AM1801" s="67"/>
      <c r="AN1801" s="67"/>
      <c r="AO1801" s="67"/>
      <c r="AP1801" s="67"/>
      <c r="AQ1801" s="67"/>
      <c r="AR1801" s="67"/>
      <c r="AS1801" s="67"/>
      <c r="AT1801" s="67"/>
    </row>
    <row r="1802" spans="35:46" x14ac:dyDescent="0.45">
      <c r="AI1802" s="67"/>
      <c r="AJ1802" s="67"/>
      <c r="AK1802" s="67"/>
      <c r="AL1802" s="67"/>
      <c r="AM1802" s="67"/>
      <c r="AN1802" s="67"/>
      <c r="AO1802" s="67"/>
      <c r="AP1802" s="67"/>
      <c r="AQ1802" s="67"/>
      <c r="AR1802" s="67"/>
      <c r="AS1802" s="67"/>
      <c r="AT1802" s="67"/>
    </row>
    <row r="1803" spans="35:46" x14ac:dyDescent="0.45">
      <c r="AI1803" s="67"/>
      <c r="AJ1803" s="67"/>
      <c r="AK1803" s="67"/>
      <c r="AL1803" s="67"/>
      <c r="AM1803" s="67"/>
      <c r="AN1803" s="67"/>
      <c r="AO1803" s="67"/>
      <c r="AP1803" s="67"/>
      <c r="AQ1803" s="67"/>
      <c r="AR1803" s="67"/>
      <c r="AS1803" s="67"/>
      <c r="AT1803" s="67"/>
    </row>
    <row r="1804" spans="35:46" x14ac:dyDescent="0.45">
      <c r="AI1804" s="67"/>
      <c r="AJ1804" s="67"/>
      <c r="AK1804" s="67"/>
      <c r="AL1804" s="67"/>
      <c r="AM1804" s="67"/>
      <c r="AN1804" s="67"/>
      <c r="AO1804" s="67"/>
      <c r="AP1804" s="67"/>
      <c r="AQ1804" s="67"/>
      <c r="AR1804" s="67"/>
      <c r="AS1804" s="67"/>
      <c r="AT1804" s="67"/>
    </row>
    <row r="1805" spans="35:46" x14ac:dyDescent="0.45">
      <c r="AI1805" s="67"/>
      <c r="AJ1805" s="67"/>
      <c r="AK1805" s="67"/>
      <c r="AL1805" s="67"/>
      <c r="AM1805" s="67"/>
      <c r="AN1805" s="67"/>
      <c r="AO1805" s="67"/>
      <c r="AP1805" s="67"/>
      <c r="AQ1805" s="67"/>
      <c r="AR1805" s="67"/>
      <c r="AS1805" s="67"/>
      <c r="AT1805" s="67"/>
    </row>
    <row r="1806" spans="35:46" x14ac:dyDescent="0.45">
      <c r="AI1806" s="67"/>
      <c r="AJ1806" s="67"/>
      <c r="AK1806" s="67"/>
      <c r="AL1806" s="67"/>
      <c r="AM1806" s="67"/>
      <c r="AN1806" s="67"/>
      <c r="AO1806" s="67"/>
      <c r="AP1806" s="67"/>
      <c r="AQ1806" s="67"/>
      <c r="AR1806" s="67"/>
      <c r="AS1806" s="67"/>
      <c r="AT1806" s="67"/>
    </row>
    <row r="1807" spans="35:46" x14ac:dyDescent="0.45">
      <c r="AI1807" s="67"/>
      <c r="AJ1807" s="67"/>
      <c r="AK1807" s="67"/>
      <c r="AL1807" s="67"/>
      <c r="AM1807" s="67"/>
      <c r="AN1807" s="67"/>
      <c r="AO1807" s="67"/>
      <c r="AP1807" s="67"/>
      <c r="AQ1807" s="67"/>
      <c r="AR1807" s="67"/>
      <c r="AS1807" s="67"/>
      <c r="AT1807" s="67"/>
    </row>
    <row r="1808" spans="35:46" x14ac:dyDescent="0.45">
      <c r="AI1808" s="67"/>
      <c r="AJ1808" s="67"/>
      <c r="AK1808" s="67"/>
      <c r="AL1808" s="67"/>
      <c r="AM1808" s="67"/>
      <c r="AN1808" s="67"/>
      <c r="AO1808" s="67"/>
      <c r="AP1808" s="67"/>
      <c r="AQ1808" s="67"/>
      <c r="AR1808" s="67"/>
      <c r="AS1808" s="67"/>
      <c r="AT1808" s="67"/>
    </row>
    <row r="1809" spans="35:46" x14ac:dyDescent="0.45">
      <c r="AI1809" s="67"/>
      <c r="AJ1809" s="67"/>
      <c r="AK1809" s="67"/>
      <c r="AL1809" s="67"/>
      <c r="AM1809" s="67"/>
      <c r="AN1809" s="67"/>
      <c r="AO1809" s="67"/>
      <c r="AP1809" s="67"/>
      <c r="AQ1809" s="67"/>
      <c r="AR1809" s="67"/>
      <c r="AS1809" s="67"/>
      <c r="AT1809" s="67"/>
    </row>
    <row r="1810" spans="35:46" x14ac:dyDescent="0.45">
      <c r="AI1810" s="67"/>
      <c r="AJ1810" s="67"/>
      <c r="AK1810" s="67"/>
      <c r="AL1810" s="67"/>
      <c r="AM1810" s="67"/>
      <c r="AN1810" s="67"/>
      <c r="AO1810" s="67"/>
      <c r="AP1810" s="67"/>
      <c r="AQ1810" s="67"/>
      <c r="AR1810" s="67"/>
      <c r="AS1810" s="67"/>
      <c r="AT1810" s="67"/>
    </row>
    <row r="1811" spans="35:46" x14ac:dyDescent="0.45">
      <c r="AI1811" s="67"/>
      <c r="AJ1811" s="67"/>
      <c r="AK1811" s="67"/>
      <c r="AL1811" s="67"/>
      <c r="AM1811" s="67"/>
      <c r="AN1811" s="67"/>
      <c r="AO1811" s="67"/>
      <c r="AP1811" s="67"/>
      <c r="AQ1811" s="67"/>
      <c r="AR1811" s="67"/>
      <c r="AS1811" s="67"/>
      <c r="AT1811" s="67"/>
    </row>
    <row r="1812" spans="35:46" x14ac:dyDescent="0.45">
      <c r="AI1812" s="67"/>
      <c r="AJ1812" s="67"/>
      <c r="AK1812" s="67"/>
      <c r="AL1812" s="67"/>
      <c r="AM1812" s="67"/>
      <c r="AN1812" s="67"/>
      <c r="AO1812" s="67"/>
      <c r="AP1812" s="67"/>
      <c r="AQ1812" s="67"/>
      <c r="AR1812" s="67"/>
      <c r="AS1812" s="67"/>
      <c r="AT1812" s="67"/>
    </row>
    <row r="1813" spans="35:46" x14ac:dyDescent="0.45">
      <c r="AI1813" s="67"/>
      <c r="AJ1813" s="67"/>
      <c r="AK1813" s="67"/>
      <c r="AL1813" s="67"/>
      <c r="AM1813" s="67"/>
      <c r="AN1813" s="67"/>
      <c r="AO1813" s="67"/>
      <c r="AP1813" s="67"/>
      <c r="AQ1813" s="67"/>
      <c r="AR1813" s="67"/>
      <c r="AS1813" s="67"/>
      <c r="AT1813" s="67"/>
    </row>
    <row r="1814" spans="35:46" x14ac:dyDescent="0.45">
      <c r="AI1814" s="67"/>
      <c r="AJ1814" s="67"/>
      <c r="AK1814" s="67"/>
      <c r="AL1814" s="67"/>
      <c r="AM1814" s="67"/>
      <c r="AN1814" s="67"/>
      <c r="AO1814" s="67"/>
      <c r="AP1814" s="67"/>
      <c r="AQ1814" s="67"/>
      <c r="AR1814" s="67"/>
      <c r="AS1814" s="67"/>
      <c r="AT1814" s="67"/>
    </row>
    <row r="1815" spans="35:46" x14ac:dyDescent="0.45">
      <c r="AI1815" s="67"/>
      <c r="AJ1815" s="67"/>
      <c r="AK1815" s="67"/>
      <c r="AL1815" s="67"/>
      <c r="AM1815" s="67"/>
      <c r="AN1815" s="67"/>
      <c r="AO1815" s="67"/>
      <c r="AP1815" s="67"/>
      <c r="AQ1815" s="67"/>
      <c r="AR1815" s="67"/>
      <c r="AS1815" s="67"/>
      <c r="AT1815" s="67"/>
    </row>
    <row r="1816" spans="35:46" x14ac:dyDescent="0.45">
      <c r="AI1816" s="67"/>
      <c r="AJ1816" s="67"/>
      <c r="AK1816" s="67"/>
      <c r="AL1816" s="67"/>
      <c r="AM1816" s="67"/>
      <c r="AN1816" s="67"/>
      <c r="AO1816" s="67"/>
      <c r="AP1816" s="67"/>
      <c r="AQ1816" s="67"/>
      <c r="AR1816" s="67"/>
      <c r="AS1816" s="67"/>
      <c r="AT1816" s="67"/>
    </row>
    <row r="1817" spans="35:46" x14ac:dyDescent="0.45">
      <c r="AI1817" s="67"/>
      <c r="AJ1817" s="67"/>
      <c r="AK1817" s="67"/>
      <c r="AL1817" s="67"/>
      <c r="AM1817" s="67"/>
      <c r="AN1817" s="67"/>
      <c r="AO1817" s="67"/>
      <c r="AP1817" s="67"/>
      <c r="AQ1817" s="67"/>
      <c r="AR1817" s="67"/>
      <c r="AS1817" s="67"/>
      <c r="AT1817" s="67"/>
    </row>
    <row r="1818" spans="35:46" x14ac:dyDescent="0.45">
      <c r="AI1818" s="67"/>
      <c r="AJ1818" s="67"/>
      <c r="AK1818" s="67"/>
      <c r="AL1818" s="67"/>
      <c r="AM1818" s="67"/>
      <c r="AN1818" s="67"/>
      <c r="AO1818" s="67"/>
      <c r="AP1818" s="67"/>
      <c r="AQ1818" s="67"/>
      <c r="AR1818" s="67"/>
      <c r="AS1818" s="67"/>
      <c r="AT1818" s="67"/>
    </row>
    <row r="1819" spans="35:46" x14ac:dyDescent="0.45">
      <c r="AI1819" s="67"/>
      <c r="AJ1819" s="67"/>
      <c r="AK1819" s="67"/>
      <c r="AL1819" s="67"/>
      <c r="AM1819" s="67"/>
      <c r="AN1819" s="67"/>
      <c r="AO1819" s="67"/>
      <c r="AP1819" s="67"/>
      <c r="AQ1819" s="67"/>
      <c r="AR1819" s="67"/>
      <c r="AS1819" s="67"/>
      <c r="AT1819" s="67"/>
    </row>
    <row r="1820" spans="35:46" x14ac:dyDescent="0.45">
      <c r="AI1820" s="67"/>
      <c r="AJ1820" s="67"/>
      <c r="AK1820" s="67"/>
      <c r="AL1820" s="67"/>
      <c r="AM1820" s="67"/>
      <c r="AN1820" s="67"/>
      <c r="AO1820" s="67"/>
      <c r="AP1820" s="67"/>
      <c r="AQ1820" s="67"/>
      <c r="AR1820" s="67"/>
      <c r="AS1820" s="67"/>
      <c r="AT1820" s="67"/>
    </row>
    <row r="1821" spans="35:46" x14ac:dyDescent="0.45">
      <c r="AI1821" s="67"/>
      <c r="AJ1821" s="67"/>
      <c r="AK1821" s="67"/>
      <c r="AL1821" s="67"/>
      <c r="AM1821" s="67"/>
      <c r="AN1821" s="67"/>
      <c r="AO1821" s="67"/>
      <c r="AP1821" s="67"/>
      <c r="AQ1821" s="67"/>
      <c r="AR1821" s="67"/>
      <c r="AS1821" s="67"/>
      <c r="AT1821" s="67"/>
    </row>
    <row r="1822" spans="35:46" x14ac:dyDescent="0.45">
      <c r="AI1822" s="67"/>
      <c r="AJ1822" s="67"/>
      <c r="AK1822" s="67"/>
      <c r="AL1822" s="67"/>
      <c r="AM1822" s="67"/>
      <c r="AN1822" s="67"/>
      <c r="AO1822" s="67"/>
      <c r="AP1822" s="67"/>
      <c r="AQ1822" s="67"/>
      <c r="AR1822" s="67"/>
      <c r="AS1822" s="67"/>
      <c r="AT1822" s="67"/>
    </row>
    <row r="1823" spans="35:46" x14ac:dyDescent="0.45">
      <c r="AI1823" s="67"/>
      <c r="AJ1823" s="67"/>
      <c r="AK1823" s="67"/>
      <c r="AL1823" s="67"/>
      <c r="AM1823" s="67"/>
      <c r="AN1823" s="67"/>
      <c r="AO1823" s="67"/>
      <c r="AP1823" s="67"/>
      <c r="AQ1823" s="67"/>
      <c r="AR1823" s="67"/>
      <c r="AS1823" s="67"/>
      <c r="AT1823" s="67"/>
    </row>
    <row r="1824" spans="35:46" x14ac:dyDescent="0.45">
      <c r="AI1824" s="67"/>
      <c r="AJ1824" s="67"/>
      <c r="AK1824" s="67"/>
      <c r="AL1824" s="67"/>
      <c r="AM1824" s="67"/>
      <c r="AN1824" s="67"/>
      <c r="AO1824" s="67"/>
      <c r="AP1824" s="67"/>
      <c r="AQ1824" s="67"/>
      <c r="AR1824" s="67"/>
      <c r="AS1824" s="67"/>
      <c r="AT1824" s="67"/>
    </row>
    <row r="1825" spans="35:46" x14ac:dyDescent="0.45">
      <c r="AI1825" s="67"/>
      <c r="AJ1825" s="67"/>
      <c r="AK1825" s="67"/>
      <c r="AL1825" s="67"/>
      <c r="AM1825" s="67"/>
      <c r="AN1825" s="67"/>
      <c r="AO1825" s="67"/>
      <c r="AP1825" s="67"/>
      <c r="AQ1825" s="67"/>
      <c r="AR1825" s="67"/>
      <c r="AS1825" s="67"/>
      <c r="AT1825" s="67"/>
    </row>
    <row r="1826" spans="35:46" x14ac:dyDescent="0.45">
      <c r="AI1826" s="67"/>
      <c r="AJ1826" s="67"/>
      <c r="AK1826" s="67"/>
      <c r="AL1826" s="67"/>
      <c r="AM1826" s="67"/>
      <c r="AN1826" s="67"/>
      <c r="AO1826" s="67"/>
      <c r="AP1826" s="67"/>
      <c r="AQ1826" s="67"/>
      <c r="AR1826" s="67"/>
      <c r="AS1826" s="67"/>
      <c r="AT1826" s="67"/>
    </row>
    <row r="1827" spans="35:46" x14ac:dyDescent="0.45">
      <c r="AI1827" s="67"/>
      <c r="AJ1827" s="67"/>
      <c r="AK1827" s="67"/>
      <c r="AL1827" s="67"/>
      <c r="AM1827" s="67"/>
      <c r="AN1827" s="67"/>
      <c r="AO1827" s="67"/>
      <c r="AP1827" s="67"/>
      <c r="AQ1827" s="67"/>
      <c r="AR1827" s="67"/>
      <c r="AS1827" s="67"/>
      <c r="AT1827" s="67"/>
    </row>
    <row r="1828" spans="35:46" x14ac:dyDescent="0.45">
      <c r="AI1828" s="67"/>
      <c r="AJ1828" s="67"/>
      <c r="AK1828" s="67"/>
      <c r="AL1828" s="67"/>
      <c r="AM1828" s="67"/>
      <c r="AN1828" s="67"/>
      <c r="AO1828" s="67"/>
      <c r="AP1828" s="67"/>
      <c r="AQ1828" s="67"/>
      <c r="AR1828" s="67"/>
      <c r="AS1828" s="67"/>
      <c r="AT1828" s="67"/>
    </row>
    <row r="1829" spans="35:46" x14ac:dyDescent="0.45">
      <c r="AI1829" s="67"/>
      <c r="AJ1829" s="67"/>
      <c r="AK1829" s="67"/>
      <c r="AL1829" s="67"/>
      <c r="AM1829" s="67"/>
      <c r="AN1829" s="67"/>
      <c r="AO1829" s="67"/>
      <c r="AP1829" s="67"/>
      <c r="AQ1829" s="67"/>
      <c r="AR1829" s="67"/>
      <c r="AS1829" s="67"/>
      <c r="AT1829" s="67"/>
    </row>
    <row r="1830" spans="35:46" x14ac:dyDescent="0.45">
      <c r="AI1830" s="67"/>
      <c r="AJ1830" s="67"/>
      <c r="AK1830" s="67"/>
      <c r="AL1830" s="67"/>
      <c r="AM1830" s="67"/>
      <c r="AN1830" s="67"/>
      <c r="AO1830" s="67"/>
      <c r="AP1830" s="67"/>
      <c r="AQ1830" s="67"/>
      <c r="AR1830" s="67"/>
      <c r="AS1830" s="67"/>
      <c r="AT1830" s="67"/>
    </row>
    <row r="1831" spans="35:46" x14ac:dyDescent="0.45">
      <c r="AI1831" s="67"/>
      <c r="AJ1831" s="67"/>
      <c r="AK1831" s="67"/>
      <c r="AL1831" s="67"/>
      <c r="AM1831" s="67"/>
      <c r="AN1831" s="67"/>
      <c r="AO1831" s="67"/>
      <c r="AP1831" s="67"/>
      <c r="AQ1831" s="67"/>
      <c r="AR1831" s="67"/>
      <c r="AS1831" s="67"/>
      <c r="AT1831" s="67"/>
    </row>
    <row r="1832" spans="35:46" x14ac:dyDescent="0.45">
      <c r="AI1832" s="67"/>
      <c r="AJ1832" s="67"/>
      <c r="AK1832" s="67"/>
      <c r="AL1832" s="67"/>
      <c r="AM1832" s="67"/>
      <c r="AN1832" s="67"/>
      <c r="AO1832" s="67"/>
      <c r="AP1832" s="67"/>
      <c r="AQ1832" s="67"/>
      <c r="AR1832" s="67"/>
      <c r="AS1832" s="67"/>
      <c r="AT1832" s="67"/>
    </row>
    <row r="1833" spans="35:46" x14ac:dyDescent="0.45">
      <c r="AI1833" s="67"/>
      <c r="AJ1833" s="67"/>
      <c r="AK1833" s="67"/>
      <c r="AL1833" s="67"/>
      <c r="AM1833" s="67"/>
      <c r="AN1833" s="67"/>
      <c r="AO1833" s="67"/>
      <c r="AP1833" s="67"/>
      <c r="AQ1833" s="67"/>
      <c r="AR1833" s="67"/>
      <c r="AS1833" s="67"/>
      <c r="AT1833" s="67"/>
    </row>
    <row r="1834" spans="35:46" x14ac:dyDescent="0.45">
      <c r="AI1834" s="67"/>
      <c r="AJ1834" s="67"/>
      <c r="AK1834" s="67"/>
      <c r="AL1834" s="67"/>
      <c r="AM1834" s="67"/>
      <c r="AN1834" s="67"/>
      <c r="AO1834" s="67"/>
      <c r="AP1834" s="67"/>
      <c r="AQ1834" s="67"/>
      <c r="AR1834" s="67"/>
      <c r="AS1834" s="67"/>
      <c r="AT1834" s="67"/>
    </row>
    <row r="1835" spans="35:46" x14ac:dyDescent="0.45">
      <c r="AI1835" s="67"/>
      <c r="AJ1835" s="67"/>
      <c r="AK1835" s="67"/>
      <c r="AL1835" s="67"/>
      <c r="AM1835" s="67"/>
      <c r="AN1835" s="67"/>
      <c r="AO1835" s="67"/>
      <c r="AP1835" s="67"/>
      <c r="AQ1835" s="67"/>
      <c r="AR1835" s="67"/>
      <c r="AS1835" s="67"/>
      <c r="AT1835" s="67"/>
    </row>
    <row r="1836" spans="35:46" x14ac:dyDescent="0.45">
      <c r="AI1836" s="67"/>
      <c r="AJ1836" s="67"/>
      <c r="AK1836" s="67"/>
      <c r="AL1836" s="67"/>
      <c r="AM1836" s="67"/>
      <c r="AN1836" s="67"/>
      <c r="AO1836" s="67"/>
      <c r="AP1836" s="67"/>
      <c r="AQ1836" s="67"/>
      <c r="AR1836" s="67"/>
      <c r="AS1836" s="67"/>
      <c r="AT1836" s="67"/>
    </row>
    <row r="1837" spans="35:46" x14ac:dyDescent="0.45">
      <c r="AI1837" s="67"/>
      <c r="AJ1837" s="67"/>
      <c r="AK1837" s="67"/>
      <c r="AL1837" s="67"/>
      <c r="AM1837" s="67"/>
      <c r="AN1837" s="67"/>
      <c r="AO1837" s="67"/>
      <c r="AP1837" s="67"/>
      <c r="AQ1837" s="67"/>
      <c r="AR1837" s="67"/>
      <c r="AS1837" s="67"/>
      <c r="AT1837" s="67"/>
    </row>
    <row r="1838" spans="35:46" x14ac:dyDescent="0.45">
      <c r="AI1838" s="67"/>
      <c r="AJ1838" s="67"/>
      <c r="AK1838" s="67"/>
      <c r="AL1838" s="67"/>
      <c r="AM1838" s="67"/>
      <c r="AN1838" s="67"/>
      <c r="AO1838" s="67"/>
      <c r="AP1838" s="67"/>
      <c r="AQ1838" s="67"/>
      <c r="AR1838" s="67"/>
      <c r="AS1838" s="67"/>
      <c r="AT1838" s="67"/>
    </row>
    <row r="1839" spans="35:46" x14ac:dyDescent="0.45">
      <c r="AI1839" s="67"/>
      <c r="AJ1839" s="67"/>
      <c r="AK1839" s="67"/>
      <c r="AL1839" s="67"/>
      <c r="AM1839" s="67"/>
      <c r="AN1839" s="67"/>
      <c r="AO1839" s="67"/>
      <c r="AP1839" s="67"/>
      <c r="AQ1839" s="67"/>
      <c r="AR1839" s="67"/>
      <c r="AS1839" s="67"/>
      <c r="AT1839" s="67"/>
    </row>
    <row r="1840" spans="35:46" x14ac:dyDescent="0.45">
      <c r="AI1840" s="67"/>
      <c r="AJ1840" s="67"/>
      <c r="AK1840" s="67"/>
      <c r="AL1840" s="67"/>
      <c r="AM1840" s="67"/>
      <c r="AN1840" s="67"/>
      <c r="AO1840" s="67"/>
      <c r="AP1840" s="67"/>
      <c r="AQ1840" s="67"/>
      <c r="AR1840" s="67"/>
      <c r="AS1840" s="67"/>
      <c r="AT1840" s="67"/>
    </row>
    <row r="1841" spans="35:46" x14ac:dyDescent="0.45">
      <c r="AI1841" s="67"/>
      <c r="AJ1841" s="67"/>
      <c r="AK1841" s="67"/>
      <c r="AL1841" s="67"/>
      <c r="AM1841" s="67"/>
      <c r="AN1841" s="67"/>
      <c r="AO1841" s="67"/>
      <c r="AP1841" s="67"/>
      <c r="AQ1841" s="67"/>
      <c r="AR1841" s="67"/>
      <c r="AS1841" s="67"/>
      <c r="AT1841" s="67"/>
    </row>
    <row r="1842" spans="35:46" x14ac:dyDescent="0.45">
      <c r="AI1842" s="67"/>
      <c r="AJ1842" s="67"/>
      <c r="AK1842" s="67"/>
      <c r="AL1842" s="67"/>
      <c r="AM1842" s="67"/>
      <c r="AN1842" s="67"/>
      <c r="AO1842" s="67"/>
      <c r="AP1842" s="67"/>
      <c r="AQ1842" s="67"/>
      <c r="AR1842" s="67"/>
      <c r="AS1842" s="67"/>
      <c r="AT1842" s="67"/>
    </row>
    <row r="1843" spans="35:46" x14ac:dyDescent="0.45">
      <c r="AI1843" s="67"/>
      <c r="AJ1843" s="67"/>
      <c r="AK1843" s="67"/>
      <c r="AL1843" s="67"/>
      <c r="AM1843" s="67"/>
      <c r="AN1843" s="67"/>
      <c r="AO1843" s="67"/>
      <c r="AP1843" s="67"/>
      <c r="AQ1843" s="67"/>
      <c r="AR1843" s="67"/>
      <c r="AS1843" s="67"/>
      <c r="AT1843" s="67"/>
    </row>
    <row r="1844" spans="35:46" x14ac:dyDescent="0.45">
      <c r="AI1844" s="67"/>
      <c r="AJ1844" s="67"/>
      <c r="AK1844" s="67"/>
      <c r="AL1844" s="67"/>
      <c r="AM1844" s="67"/>
      <c r="AN1844" s="67"/>
      <c r="AO1844" s="67"/>
      <c r="AP1844" s="67"/>
      <c r="AQ1844" s="67"/>
      <c r="AR1844" s="67"/>
      <c r="AS1844" s="67"/>
      <c r="AT1844" s="67"/>
    </row>
    <row r="1845" spans="35:46" x14ac:dyDescent="0.45">
      <c r="AI1845" s="67"/>
      <c r="AJ1845" s="67"/>
      <c r="AK1845" s="67"/>
      <c r="AL1845" s="67"/>
      <c r="AM1845" s="67"/>
      <c r="AN1845" s="67"/>
      <c r="AO1845" s="67"/>
      <c r="AP1845" s="67"/>
      <c r="AQ1845" s="67"/>
      <c r="AR1845" s="67"/>
      <c r="AS1845" s="67"/>
      <c r="AT1845" s="67"/>
    </row>
    <row r="1846" spans="35:46" x14ac:dyDescent="0.45">
      <c r="AI1846" s="67"/>
      <c r="AJ1846" s="67"/>
      <c r="AK1846" s="67"/>
      <c r="AL1846" s="67"/>
      <c r="AM1846" s="67"/>
      <c r="AN1846" s="67"/>
      <c r="AO1846" s="67"/>
      <c r="AP1846" s="67"/>
      <c r="AQ1846" s="67"/>
      <c r="AR1846" s="67"/>
      <c r="AS1846" s="67"/>
      <c r="AT1846" s="67"/>
    </row>
    <row r="1847" spans="35:46" x14ac:dyDescent="0.45">
      <c r="AI1847" s="67"/>
      <c r="AJ1847" s="67"/>
      <c r="AK1847" s="67"/>
      <c r="AL1847" s="67"/>
      <c r="AM1847" s="67"/>
      <c r="AN1847" s="67"/>
      <c r="AO1847" s="67"/>
      <c r="AP1847" s="67"/>
      <c r="AQ1847" s="67"/>
      <c r="AR1847" s="67"/>
      <c r="AS1847" s="67"/>
      <c r="AT1847" s="67"/>
    </row>
    <row r="1848" spans="35:46" x14ac:dyDescent="0.45">
      <c r="AI1848" s="67"/>
      <c r="AJ1848" s="67"/>
      <c r="AK1848" s="67"/>
      <c r="AL1848" s="67"/>
      <c r="AM1848" s="67"/>
      <c r="AN1848" s="67"/>
      <c r="AO1848" s="67"/>
      <c r="AP1848" s="67"/>
      <c r="AQ1848" s="67"/>
      <c r="AR1848" s="67"/>
      <c r="AS1848" s="67"/>
      <c r="AT1848" s="67"/>
    </row>
    <row r="1849" spans="35:46" x14ac:dyDescent="0.45">
      <c r="AI1849" s="67"/>
      <c r="AJ1849" s="67"/>
      <c r="AK1849" s="67"/>
      <c r="AL1849" s="67"/>
      <c r="AM1849" s="67"/>
      <c r="AN1849" s="67"/>
      <c r="AO1849" s="67"/>
      <c r="AP1849" s="67"/>
      <c r="AQ1849" s="67"/>
      <c r="AR1849" s="67"/>
      <c r="AS1849" s="67"/>
      <c r="AT1849" s="67"/>
    </row>
    <row r="1850" spans="35:46" x14ac:dyDescent="0.45">
      <c r="AI1850" s="67"/>
      <c r="AJ1850" s="67"/>
      <c r="AK1850" s="67"/>
      <c r="AL1850" s="67"/>
      <c r="AM1850" s="67"/>
      <c r="AN1850" s="67"/>
      <c r="AO1850" s="67"/>
      <c r="AP1850" s="67"/>
      <c r="AQ1850" s="67"/>
      <c r="AR1850" s="67"/>
      <c r="AS1850" s="67"/>
      <c r="AT1850" s="67"/>
    </row>
    <row r="1851" spans="35:46" x14ac:dyDescent="0.45">
      <c r="AI1851" s="67"/>
      <c r="AJ1851" s="67"/>
      <c r="AK1851" s="67"/>
      <c r="AL1851" s="67"/>
      <c r="AM1851" s="67"/>
      <c r="AN1851" s="67"/>
      <c r="AO1851" s="67"/>
      <c r="AP1851" s="67"/>
      <c r="AQ1851" s="67"/>
      <c r="AR1851" s="67"/>
      <c r="AS1851" s="67"/>
      <c r="AT1851" s="67"/>
    </row>
    <row r="1852" spans="35:46" x14ac:dyDescent="0.45">
      <c r="AI1852" s="67"/>
      <c r="AJ1852" s="67"/>
      <c r="AK1852" s="67"/>
      <c r="AL1852" s="67"/>
      <c r="AM1852" s="67"/>
      <c r="AN1852" s="67"/>
      <c r="AO1852" s="67"/>
      <c r="AP1852" s="67"/>
      <c r="AQ1852" s="67"/>
      <c r="AR1852" s="67"/>
      <c r="AS1852" s="67"/>
      <c r="AT1852" s="67"/>
    </row>
    <row r="1853" spans="35:46" x14ac:dyDescent="0.45">
      <c r="AI1853" s="67"/>
      <c r="AJ1853" s="67"/>
      <c r="AK1853" s="67"/>
      <c r="AL1853" s="67"/>
      <c r="AM1853" s="67"/>
      <c r="AN1853" s="67"/>
      <c r="AO1853" s="67"/>
      <c r="AP1853" s="67"/>
      <c r="AQ1853" s="67"/>
      <c r="AR1853" s="67"/>
      <c r="AS1853" s="67"/>
      <c r="AT1853" s="67"/>
    </row>
    <row r="1854" spans="35:46" x14ac:dyDescent="0.45">
      <c r="AI1854" s="67"/>
      <c r="AJ1854" s="67"/>
      <c r="AK1854" s="67"/>
      <c r="AL1854" s="67"/>
      <c r="AM1854" s="67"/>
      <c r="AN1854" s="67"/>
      <c r="AO1854" s="67"/>
      <c r="AP1854" s="67"/>
      <c r="AQ1854" s="67"/>
      <c r="AR1854" s="67"/>
      <c r="AS1854" s="67"/>
      <c r="AT1854" s="67"/>
    </row>
    <row r="1855" spans="35:46" x14ac:dyDescent="0.45">
      <c r="AI1855" s="67"/>
      <c r="AJ1855" s="67"/>
      <c r="AK1855" s="67"/>
      <c r="AL1855" s="67"/>
      <c r="AM1855" s="67"/>
      <c r="AN1855" s="67"/>
      <c r="AO1855" s="67"/>
      <c r="AP1855" s="67"/>
      <c r="AQ1855" s="67"/>
      <c r="AR1855" s="67"/>
      <c r="AS1855" s="67"/>
      <c r="AT1855" s="67"/>
    </row>
    <row r="1856" spans="35:46" x14ac:dyDescent="0.45">
      <c r="AI1856" s="67"/>
      <c r="AJ1856" s="67"/>
      <c r="AK1856" s="67"/>
      <c r="AL1856" s="67"/>
      <c r="AM1856" s="67"/>
      <c r="AN1856" s="67"/>
      <c r="AO1856" s="67"/>
      <c r="AP1856" s="67"/>
      <c r="AQ1856" s="67"/>
      <c r="AR1856" s="67"/>
      <c r="AS1856" s="67"/>
      <c r="AT1856" s="67"/>
    </row>
    <row r="1857" spans="35:46" x14ac:dyDescent="0.45">
      <c r="AI1857" s="67"/>
      <c r="AJ1857" s="67"/>
      <c r="AK1857" s="67"/>
      <c r="AL1857" s="67"/>
      <c r="AM1857" s="67"/>
      <c r="AN1857" s="67"/>
      <c r="AO1857" s="67"/>
      <c r="AP1857" s="67"/>
      <c r="AQ1857" s="67"/>
      <c r="AR1857" s="67"/>
      <c r="AS1857" s="67"/>
      <c r="AT1857" s="67"/>
    </row>
    <row r="1858" spans="35:46" x14ac:dyDescent="0.45">
      <c r="AI1858" s="67"/>
      <c r="AJ1858" s="67"/>
      <c r="AK1858" s="67"/>
      <c r="AL1858" s="67"/>
      <c r="AM1858" s="67"/>
      <c r="AN1858" s="67"/>
      <c r="AO1858" s="67"/>
      <c r="AP1858" s="67"/>
      <c r="AQ1858" s="67"/>
      <c r="AR1858" s="67"/>
      <c r="AS1858" s="67"/>
      <c r="AT1858" s="67"/>
    </row>
    <row r="1859" spans="35:46" x14ac:dyDescent="0.45">
      <c r="AI1859" s="67"/>
      <c r="AJ1859" s="67"/>
      <c r="AK1859" s="67"/>
      <c r="AL1859" s="67"/>
      <c r="AM1859" s="67"/>
      <c r="AN1859" s="67"/>
      <c r="AO1859" s="67"/>
      <c r="AP1859" s="67"/>
      <c r="AQ1859" s="67"/>
      <c r="AR1859" s="67"/>
      <c r="AS1859" s="67"/>
      <c r="AT1859" s="67"/>
    </row>
    <row r="1860" spans="35:46" x14ac:dyDescent="0.45">
      <c r="AI1860" s="67"/>
      <c r="AJ1860" s="67"/>
      <c r="AK1860" s="67"/>
      <c r="AL1860" s="67"/>
      <c r="AM1860" s="67"/>
      <c r="AN1860" s="67"/>
      <c r="AO1860" s="67"/>
      <c r="AP1860" s="67"/>
      <c r="AQ1860" s="67"/>
      <c r="AR1860" s="67"/>
      <c r="AS1860" s="67"/>
      <c r="AT1860" s="67"/>
    </row>
    <row r="1861" spans="35:46" x14ac:dyDescent="0.45">
      <c r="AI1861" s="67"/>
      <c r="AJ1861" s="67"/>
      <c r="AK1861" s="67"/>
      <c r="AL1861" s="67"/>
      <c r="AM1861" s="67"/>
      <c r="AN1861" s="67"/>
      <c r="AO1861" s="67"/>
      <c r="AP1861" s="67"/>
      <c r="AQ1861" s="67"/>
      <c r="AR1861" s="67"/>
      <c r="AS1861" s="67"/>
      <c r="AT1861" s="67"/>
    </row>
    <row r="1862" spans="35:46" x14ac:dyDescent="0.45">
      <c r="AI1862" s="67"/>
      <c r="AJ1862" s="67"/>
      <c r="AK1862" s="67"/>
      <c r="AL1862" s="67"/>
      <c r="AM1862" s="67"/>
      <c r="AN1862" s="67"/>
      <c r="AO1862" s="67"/>
      <c r="AP1862" s="67"/>
      <c r="AQ1862" s="67"/>
      <c r="AR1862" s="67"/>
      <c r="AS1862" s="67"/>
      <c r="AT1862" s="67"/>
    </row>
    <row r="1863" spans="35:46" x14ac:dyDescent="0.45">
      <c r="AI1863" s="67"/>
      <c r="AJ1863" s="67"/>
      <c r="AK1863" s="67"/>
      <c r="AL1863" s="67"/>
      <c r="AM1863" s="67"/>
      <c r="AN1863" s="67"/>
      <c r="AO1863" s="67"/>
      <c r="AP1863" s="67"/>
      <c r="AQ1863" s="67"/>
      <c r="AR1863" s="67"/>
      <c r="AS1863" s="67"/>
      <c r="AT1863" s="67"/>
    </row>
    <row r="1864" spans="35:46" x14ac:dyDescent="0.45">
      <c r="AI1864" s="67"/>
      <c r="AJ1864" s="67"/>
      <c r="AK1864" s="67"/>
      <c r="AL1864" s="67"/>
      <c r="AM1864" s="67"/>
      <c r="AN1864" s="67"/>
      <c r="AO1864" s="67"/>
      <c r="AP1864" s="67"/>
      <c r="AQ1864" s="67"/>
      <c r="AR1864" s="67"/>
      <c r="AS1864" s="67"/>
      <c r="AT1864" s="67"/>
    </row>
    <row r="1865" spans="35:46" x14ac:dyDescent="0.45">
      <c r="AI1865" s="67"/>
      <c r="AJ1865" s="67"/>
      <c r="AK1865" s="67"/>
      <c r="AL1865" s="67"/>
      <c r="AM1865" s="67"/>
      <c r="AN1865" s="67"/>
      <c r="AO1865" s="67"/>
      <c r="AP1865" s="67"/>
      <c r="AQ1865" s="67"/>
      <c r="AR1865" s="67"/>
      <c r="AS1865" s="67"/>
      <c r="AT1865" s="67"/>
    </row>
    <row r="1866" spans="35:46" x14ac:dyDescent="0.45">
      <c r="AI1866" s="67"/>
      <c r="AJ1866" s="67"/>
      <c r="AK1866" s="67"/>
      <c r="AL1866" s="67"/>
      <c r="AM1866" s="67"/>
      <c r="AN1866" s="67"/>
      <c r="AO1866" s="67"/>
      <c r="AP1866" s="67"/>
      <c r="AQ1866" s="67"/>
      <c r="AR1866" s="67"/>
      <c r="AS1866" s="67"/>
      <c r="AT1866" s="67"/>
    </row>
    <row r="1867" spans="35:46" x14ac:dyDescent="0.45">
      <c r="AI1867" s="67"/>
      <c r="AJ1867" s="67"/>
      <c r="AK1867" s="67"/>
      <c r="AL1867" s="67"/>
      <c r="AM1867" s="67"/>
      <c r="AN1867" s="67"/>
      <c r="AO1867" s="67"/>
      <c r="AP1867" s="67"/>
      <c r="AQ1867" s="67"/>
      <c r="AR1867" s="67"/>
      <c r="AS1867" s="67"/>
      <c r="AT1867" s="67"/>
    </row>
    <row r="1868" spans="35:46" x14ac:dyDescent="0.45">
      <c r="AI1868" s="67"/>
      <c r="AJ1868" s="67"/>
      <c r="AK1868" s="67"/>
      <c r="AL1868" s="67"/>
      <c r="AM1868" s="67"/>
      <c r="AN1868" s="67"/>
      <c r="AO1868" s="67"/>
      <c r="AP1868" s="67"/>
      <c r="AQ1868" s="67"/>
      <c r="AR1868" s="67"/>
      <c r="AS1868" s="67"/>
      <c r="AT1868" s="67"/>
    </row>
    <row r="1869" spans="35:46" x14ac:dyDescent="0.45">
      <c r="AI1869" s="67"/>
      <c r="AJ1869" s="67"/>
      <c r="AK1869" s="67"/>
      <c r="AL1869" s="67"/>
      <c r="AM1869" s="67"/>
      <c r="AN1869" s="67"/>
      <c r="AO1869" s="67"/>
      <c r="AP1869" s="67"/>
      <c r="AQ1869" s="67"/>
      <c r="AR1869" s="67"/>
      <c r="AS1869" s="67"/>
      <c r="AT1869" s="67"/>
    </row>
    <row r="1870" spans="35:46" x14ac:dyDescent="0.45">
      <c r="AI1870" s="67"/>
      <c r="AJ1870" s="67"/>
      <c r="AK1870" s="67"/>
      <c r="AL1870" s="67"/>
      <c r="AM1870" s="67"/>
      <c r="AN1870" s="67"/>
      <c r="AO1870" s="67"/>
      <c r="AP1870" s="67"/>
      <c r="AQ1870" s="67"/>
      <c r="AR1870" s="67"/>
      <c r="AS1870" s="67"/>
      <c r="AT1870" s="67"/>
    </row>
    <row r="1871" spans="35:46" x14ac:dyDescent="0.45">
      <c r="AI1871" s="67"/>
      <c r="AJ1871" s="67"/>
      <c r="AK1871" s="67"/>
      <c r="AL1871" s="67"/>
      <c r="AM1871" s="67"/>
      <c r="AN1871" s="67"/>
      <c r="AO1871" s="67"/>
      <c r="AP1871" s="67"/>
      <c r="AQ1871" s="67"/>
      <c r="AR1871" s="67"/>
      <c r="AS1871" s="67"/>
      <c r="AT1871" s="67"/>
    </row>
  </sheetData>
  <mergeCells count="5">
    <mergeCell ref="A1:BK1"/>
    <mergeCell ref="AN29:AO29"/>
    <mergeCell ref="BG2:BN2"/>
    <mergeCell ref="AL29:AM29"/>
    <mergeCell ref="AQ29:AS29"/>
  </mergeCells>
  <printOptions horizontalCentered="1"/>
  <pageMargins left="0.15748031496062992" right="0.15748031496062992" top="0" bottom="0" header="0.19685039370078741" footer="0.19685039370078741"/>
  <pageSetup paperSize="9" orientation="landscape" r:id="rId1"/>
  <headerFooter alignWithMargins="0"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8"/>
  <sheetViews>
    <sheetView topLeftCell="A3" workbookViewId="0">
      <selection activeCell="B18" sqref="B18"/>
    </sheetView>
  </sheetViews>
  <sheetFormatPr defaultRowHeight="21" x14ac:dyDescent="0.45"/>
  <cols>
    <col min="2" max="2" width="10.1640625" bestFit="1" customWidth="1"/>
  </cols>
  <sheetData>
    <row r="3" spans="1:3" x14ac:dyDescent="0.45">
      <c r="B3" t="s">
        <v>42</v>
      </c>
    </row>
    <row r="4" spans="1:3" x14ac:dyDescent="0.45">
      <c r="A4">
        <v>2540</v>
      </c>
      <c r="B4" s="8">
        <v>58334.15</v>
      </c>
      <c r="C4" s="144" t="e">
        <f>((B4/#REF!)-1)*100</f>
        <v>#REF!</v>
      </c>
    </row>
    <row r="5" spans="1:3" x14ac:dyDescent="0.45">
      <c r="A5">
        <v>2541</v>
      </c>
      <c r="B5" s="8">
        <v>54490.07</v>
      </c>
      <c r="C5" s="144">
        <f t="shared" ref="C5:C15" si="0">((B5/B4)-1)*100</f>
        <v>-6.5897591719430215</v>
      </c>
    </row>
    <row r="6" spans="1:3" x14ac:dyDescent="0.45">
      <c r="A6">
        <v>2542</v>
      </c>
      <c r="B6" s="8">
        <v>58463.45</v>
      </c>
      <c r="C6" s="144">
        <f t="shared" si="0"/>
        <v>7.2919341083613975</v>
      </c>
    </row>
    <row r="7" spans="1:3" x14ac:dyDescent="0.45">
      <c r="A7">
        <v>2543</v>
      </c>
      <c r="B7" s="8">
        <v>69624.240000000005</v>
      </c>
      <c r="C7" s="144">
        <f t="shared" si="0"/>
        <v>19.090200800671209</v>
      </c>
    </row>
    <row r="8" spans="1:3" x14ac:dyDescent="0.45">
      <c r="A8">
        <v>2544</v>
      </c>
      <c r="B8" s="8">
        <v>65183.23</v>
      </c>
      <c r="C8" s="144">
        <f t="shared" si="0"/>
        <v>-6.3785400027346784</v>
      </c>
    </row>
    <row r="9" spans="1:3" x14ac:dyDescent="0.45">
      <c r="A9">
        <v>2545</v>
      </c>
      <c r="B9" s="8">
        <v>68156.34</v>
      </c>
      <c r="C9" s="144">
        <f t="shared" si="0"/>
        <v>4.5611578315465362</v>
      </c>
    </row>
    <row r="10" spans="1:3" x14ac:dyDescent="0.45">
      <c r="A10">
        <v>2546</v>
      </c>
      <c r="B10" s="8">
        <v>80040</v>
      </c>
      <c r="C10" s="144">
        <f t="shared" si="0"/>
        <v>17.435883440924215</v>
      </c>
    </row>
    <row r="11" spans="1:3" x14ac:dyDescent="0.45">
      <c r="A11">
        <v>2547</v>
      </c>
      <c r="B11" s="8">
        <v>96502.84</v>
      </c>
      <c r="C11" s="144">
        <f t="shared" si="0"/>
        <v>20.568265867066458</v>
      </c>
    </row>
    <row r="12" spans="1:3" x14ac:dyDescent="0.45">
      <c r="A12">
        <v>2548</v>
      </c>
      <c r="B12" s="8">
        <v>110937.66</v>
      </c>
      <c r="C12" s="144">
        <f t="shared" si="0"/>
        <v>14.95792248186687</v>
      </c>
    </row>
    <row r="13" spans="1:3" x14ac:dyDescent="0.45">
      <c r="A13">
        <v>2549</v>
      </c>
      <c r="B13" s="8">
        <v>129720.42</v>
      </c>
      <c r="C13" s="144">
        <f t="shared" si="0"/>
        <v>16.930914172878708</v>
      </c>
    </row>
    <row r="14" spans="1:3" x14ac:dyDescent="0.45">
      <c r="A14">
        <v>2550</v>
      </c>
      <c r="B14" s="8">
        <v>153864.97</v>
      </c>
      <c r="C14" s="144">
        <f t="shared" si="0"/>
        <v>18.612759656498177</v>
      </c>
    </row>
    <row r="15" spans="1:3" x14ac:dyDescent="0.45">
      <c r="A15">
        <v>2551</v>
      </c>
      <c r="B15" s="8">
        <v>177775.19</v>
      </c>
      <c r="C15" s="144">
        <f t="shared" si="0"/>
        <v>15.539742411804337</v>
      </c>
    </row>
    <row r="16" spans="1:3" x14ac:dyDescent="0.45">
      <c r="A16">
        <v>2552</v>
      </c>
      <c r="B16" s="8" t="e">
        <f>+#REF!</f>
        <v>#REF!</v>
      </c>
      <c r="C16" s="144" t="e">
        <f>((B16/B15)-1)*100</f>
        <v>#REF!</v>
      </c>
    </row>
    <row r="17" spans="1:3" x14ac:dyDescent="0.45">
      <c r="A17">
        <v>2553</v>
      </c>
      <c r="B17" s="8" t="e">
        <f>+#REF!</f>
        <v>#REF!</v>
      </c>
      <c r="C17" s="144" t="e">
        <f>((B17/B16)-1)*100</f>
        <v>#REF!</v>
      </c>
    </row>
    <row r="18" spans="1:3" x14ac:dyDescent="0.45">
      <c r="A18">
        <v>2554</v>
      </c>
      <c r="B18" s="8">
        <v>218749</v>
      </c>
      <c r="C18" s="144" t="e">
        <f>((B18/B17)-1)*100</f>
        <v>#REF!</v>
      </c>
    </row>
  </sheetData>
  <phoneticPr fontId="19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8"/>
  <sheetViews>
    <sheetView topLeftCell="A57" zoomScale="120" zoomScaleNormal="100" workbookViewId="0">
      <selection activeCell="B108" sqref="B108"/>
    </sheetView>
  </sheetViews>
  <sheetFormatPr defaultRowHeight="21" x14ac:dyDescent="0.45"/>
  <cols>
    <col min="1" max="1" width="7.6640625" customWidth="1"/>
    <col min="4" max="4" width="11.6640625" bestFit="1" customWidth="1"/>
    <col min="5" max="5" width="2" customWidth="1"/>
    <col min="8" max="8" width="11.6640625" bestFit="1" customWidth="1"/>
    <col min="9" max="9" width="1.6640625" customWidth="1"/>
    <col min="10" max="10" width="8.83203125" customWidth="1"/>
    <col min="11" max="11" width="8" customWidth="1"/>
    <col min="12" max="12" width="1.6640625" customWidth="1"/>
    <col min="13" max="14" width="7.5" customWidth="1"/>
    <col min="15" max="15" width="1.5" customWidth="1"/>
    <col min="16" max="16" width="8.5" customWidth="1"/>
    <col min="17" max="17" width="8.6640625" customWidth="1"/>
    <col min="18" max="18" width="1.33203125" customWidth="1"/>
    <col min="19" max="20" width="7.5" customWidth="1"/>
  </cols>
  <sheetData>
    <row r="1" spans="1:20" ht="12.6" customHeight="1" x14ac:dyDescent="0.45">
      <c r="A1" s="72" t="s">
        <v>19</v>
      </c>
      <c r="B1" s="15"/>
      <c r="C1" s="15"/>
      <c r="D1" s="15"/>
      <c r="F1" s="437" t="s">
        <v>0</v>
      </c>
      <c r="G1" s="437"/>
      <c r="H1" s="437"/>
    </row>
    <row r="2" spans="1:20" ht="12.6" customHeight="1" x14ac:dyDescent="0.45">
      <c r="A2" s="72"/>
      <c r="B2" s="15"/>
      <c r="C2" s="15"/>
      <c r="D2" s="15"/>
      <c r="F2" s="437" t="s">
        <v>58</v>
      </c>
      <c r="G2" s="437"/>
      <c r="H2" s="437"/>
      <c r="J2" s="437" t="s">
        <v>59</v>
      </c>
      <c r="K2" s="437"/>
      <c r="L2" s="122"/>
      <c r="M2" s="437" t="s">
        <v>67</v>
      </c>
      <c r="N2" s="437"/>
      <c r="P2" s="437" t="s">
        <v>68</v>
      </c>
      <c r="Q2" s="437"/>
      <c r="R2" s="122"/>
      <c r="S2" s="437" t="s">
        <v>67</v>
      </c>
      <c r="T2" s="437"/>
    </row>
    <row r="3" spans="1:20" ht="11.85" customHeight="1" x14ac:dyDescent="0.45">
      <c r="B3" s="20"/>
      <c r="C3" s="20"/>
      <c r="D3" s="20"/>
      <c r="H3" s="123" t="s">
        <v>22</v>
      </c>
    </row>
    <row r="4" spans="1:20" ht="11.85" customHeight="1" x14ac:dyDescent="0.45">
      <c r="A4" s="21"/>
      <c r="B4" s="23" t="s">
        <v>45</v>
      </c>
      <c r="C4" s="23" t="s">
        <v>46</v>
      </c>
      <c r="D4" s="23" t="s">
        <v>47</v>
      </c>
      <c r="F4" s="22" t="s">
        <v>45</v>
      </c>
      <c r="G4" s="22" t="s">
        <v>46</v>
      </c>
      <c r="H4" s="22" t="s">
        <v>47</v>
      </c>
      <c r="J4" s="22" t="s">
        <v>45</v>
      </c>
      <c r="K4" s="22" t="s">
        <v>46</v>
      </c>
      <c r="M4" s="22" t="s">
        <v>45</v>
      </c>
      <c r="N4" s="22" t="s">
        <v>46</v>
      </c>
      <c r="P4" s="22" t="s">
        <v>45</v>
      </c>
      <c r="Q4" s="22" t="s">
        <v>46</v>
      </c>
      <c r="S4" s="22" t="s">
        <v>45</v>
      </c>
      <c r="T4" s="22" t="s">
        <v>46</v>
      </c>
    </row>
    <row r="5" spans="1:20" ht="11.85" hidden="1" customHeight="1" x14ac:dyDescent="0.45">
      <c r="A5" s="38" t="s">
        <v>27</v>
      </c>
      <c r="B5" s="74" t="e">
        <f>+#REF!</f>
        <v>#REF!</v>
      </c>
      <c r="C5" s="74" t="e">
        <f>+#REF!</f>
        <v>#REF!</v>
      </c>
      <c r="D5" s="74" t="e">
        <f>+B5-C5</f>
        <v>#REF!</v>
      </c>
      <c r="F5" s="38" t="s">
        <v>27</v>
      </c>
    </row>
    <row r="6" spans="1:20" ht="11.85" hidden="1" customHeight="1" x14ac:dyDescent="0.45">
      <c r="A6" s="38"/>
      <c r="B6" s="74" t="e">
        <f>+#REF!</f>
        <v>#REF!</v>
      </c>
      <c r="C6" s="74" t="e">
        <f>+#REF!</f>
        <v>#REF!</v>
      </c>
      <c r="D6" s="74" t="e">
        <f t="shared" ref="D6:D70" si="0">+B6-C6</f>
        <v>#REF!</v>
      </c>
      <c r="F6" s="38"/>
    </row>
    <row r="7" spans="1:20" ht="11.85" hidden="1" customHeight="1" x14ac:dyDescent="0.45">
      <c r="A7" s="38"/>
      <c r="B7" s="74" t="e">
        <f>+#REF!</f>
        <v>#REF!</v>
      </c>
      <c r="C7" s="74" t="e">
        <f>+#REF!</f>
        <v>#REF!</v>
      </c>
      <c r="D7" s="74" t="e">
        <f t="shared" si="0"/>
        <v>#REF!</v>
      </c>
      <c r="F7" s="38"/>
    </row>
    <row r="8" spans="1:20" ht="11.85" hidden="1" customHeight="1" x14ac:dyDescent="0.45">
      <c r="A8" s="38"/>
      <c r="B8" s="74" t="e">
        <f>+#REF!</f>
        <v>#REF!</v>
      </c>
      <c r="C8" s="74" t="e">
        <f>+#REF!</f>
        <v>#REF!</v>
      </c>
      <c r="D8" s="74" t="e">
        <f t="shared" si="0"/>
        <v>#REF!</v>
      </c>
      <c r="F8" s="38" t="s">
        <v>7</v>
      </c>
    </row>
    <row r="9" spans="1:20" ht="11.85" hidden="1" customHeight="1" x14ac:dyDescent="0.45">
      <c r="A9" s="38"/>
      <c r="B9" s="74" t="e">
        <f>+#REF!</f>
        <v>#REF!</v>
      </c>
      <c r="C9" s="74" t="e">
        <f>+#REF!</f>
        <v>#REF!</v>
      </c>
      <c r="D9" s="74" t="e">
        <f t="shared" si="0"/>
        <v>#REF!</v>
      </c>
      <c r="F9" s="38"/>
    </row>
    <row r="10" spans="1:20" ht="11.85" hidden="1" customHeight="1" x14ac:dyDescent="0.45">
      <c r="A10" s="38"/>
      <c r="B10" s="74" t="e">
        <f>+#REF!</f>
        <v>#REF!</v>
      </c>
      <c r="C10" s="74" t="e">
        <f>+#REF!</f>
        <v>#REF!</v>
      </c>
      <c r="D10" s="74" t="e">
        <f t="shared" si="0"/>
        <v>#REF!</v>
      </c>
      <c r="F10" s="38"/>
    </row>
    <row r="11" spans="1:20" ht="11.85" hidden="1" customHeight="1" x14ac:dyDescent="0.45">
      <c r="A11" s="38" t="s">
        <v>10</v>
      </c>
      <c r="B11" s="74" t="e">
        <f>+#REF!</f>
        <v>#REF!</v>
      </c>
      <c r="C11" s="74" t="e">
        <f>+#REF!</f>
        <v>#REF!</v>
      </c>
      <c r="D11" s="74" t="e">
        <f t="shared" si="0"/>
        <v>#REF!</v>
      </c>
      <c r="F11" s="38" t="s">
        <v>10</v>
      </c>
    </row>
    <row r="12" spans="1:20" ht="11.85" hidden="1" customHeight="1" x14ac:dyDescent="0.45">
      <c r="A12" s="38"/>
      <c r="B12" s="74" t="e">
        <f>+#REF!</f>
        <v>#REF!</v>
      </c>
      <c r="C12" s="74" t="e">
        <f>+#REF!</f>
        <v>#REF!</v>
      </c>
      <c r="D12" s="74" t="e">
        <f t="shared" si="0"/>
        <v>#REF!</v>
      </c>
      <c r="F12" s="38"/>
    </row>
    <row r="13" spans="1:20" ht="11.85" hidden="1" customHeight="1" x14ac:dyDescent="0.45">
      <c r="A13" s="38"/>
      <c r="B13" s="74" t="e">
        <f>+#REF!</f>
        <v>#REF!</v>
      </c>
      <c r="C13" s="74" t="e">
        <f>+#REF!</f>
        <v>#REF!</v>
      </c>
      <c r="D13" s="74" t="e">
        <f t="shared" si="0"/>
        <v>#REF!</v>
      </c>
      <c r="F13" s="38"/>
    </row>
    <row r="14" spans="1:20" ht="11.85" hidden="1" customHeight="1" x14ac:dyDescent="0.45">
      <c r="A14" s="38"/>
      <c r="B14" s="74" t="e">
        <f>+#REF!</f>
        <v>#REF!</v>
      </c>
      <c r="C14" s="74" t="e">
        <f>+#REF!</f>
        <v>#REF!</v>
      </c>
      <c r="D14" s="74" t="e">
        <f t="shared" si="0"/>
        <v>#REF!</v>
      </c>
      <c r="F14" s="38" t="s">
        <v>13</v>
      </c>
    </row>
    <row r="15" spans="1:20" ht="11.85" hidden="1" customHeight="1" x14ac:dyDescent="0.45">
      <c r="A15" s="38"/>
      <c r="B15" s="74" t="e">
        <f>+#REF!</f>
        <v>#REF!</v>
      </c>
      <c r="C15" s="74" t="e">
        <f>+#REF!</f>
        <v>#REF!</v>
      </c>
      <c r="D15" s="74" t="e">
        <f t="shared" si="0"/>
        <v>#REF!</v>
      </c>
      <c r="F15" s="38"/>
    </row>
    <row r="16" spans="1:20" ht="11.85" hidden="1" customHeight="1" x14ac:dyDescent="0.45">
      <c r="A16" s="38"/>
      <c r="B16" s="74" t="e">
        <f>+#REF!</f>
        <v>#REF!</v>
      </c>
      <c r="C16" s="74" t="e">
        <f>+#REF!</f>
        <v>#REF!</v>
      </c>
      <c r="D16" s="74" t="e">
        <f t="shared" si="0"/>
        <v>#REF!</v>
      </c>
      <c r="F16" s="38"/>
    </row>
    <row r="17" spans="1:20" ht="11.85" customHeight="1" x14ac:dyDescent="0.45">
      <c r="A17" s="38" t="s">
        <v>37</v>
      </c>
      <c r="B17" s="74" t="e">
        <f>+#REF!</f>
        <v>#REF!</v>
      </c>
      <c r="C17" s="74" t="e">
        <f>+#REF!</f>
        <v>#REF!</v>
      </c>
      <c r="D17" s="74" t="e">
        <f t="shared" si="0"/>
        <v>#REF!</v>
      </c>
      <c r="F17" s="38"/>
    </row>
    <row r="18" spans="1:20" ht="11.85" customHeight="1" x14ac:dyDescent="0.45">
      <c r="A18" s="38"/>
      <c r="B18" s="74" t="e">
        <f>+#REF!</f>
        <v>#REF!</v>
      </c>
      <c r="C18" s="74" t="e">
        <f>+#REF!</f>
        <v>#REF!</v>
      </c>
      <c r="D18" s="74" t="e">
        <f t="shared" si="0"/>
        <v>#REF!</v>
      </c>
      <c r="F18" s="38"/>
    </row>
    <row r="19" spans="1:20" ht="11.85" customHeight="1" x14ac:dyDescent="0.45">
      <c r="A19" s="38"/>
      <c r="B19" s="74" t="e">
        <f>+#REF!</f>
        <v>#REF!</v>
      </c>
      <c r="C19" s="74" t="e">
        <f>+#REF!</f>
        <v>#REF!</v>
      </c>
      <c r="D19" s="74" t="e">
        <f t="shared" si="0"/>
        <v>#REF!</v>
      </c>
      <c r="F19" s="38"/>
      <c r="J19" s="74"/>
      <c r="K19" s="74"/>
      <c r="M19" s="74"/>
      <c r="N19" s="74"/>
      <c r="P19" s="74"/>
      <c r="Q19" s="74"/>
      <c r="S19" s="74"/>
      <c r="T19" s="74"/>
    </row>
    <row r="20" spans="1:20" ht="11.85" customHeight="1" x14ac:dyDescent="0.45">
      <c r="A20" s="38"/>
      <c r="B20" s="74" t="e">
        <f>+#REF!</f>
        <v>#REF!</v>
      </c>
      <c r="C20" s="74" t="e">
        <f>+#REF!</f>
        <v>#REF!</v>
      </c>
      <c r="D20" s="74" t="e">
        <f t="shared" si="0"/>
        <v>#REF!</v>
      </c>
      <c r="F20" s="38"/>
      <c r="J20" s="74" t="e">
        <f t="shared" ref="J20:J31" si="1">AVERAGE(B17:B19)</f>
        <v>#REF!</v>
      </c>
      <c r="K20" s="74" t="e">
        <f t="shared" ref="K20:K31" si="2">AVERAGE(C17:C19)</f>
        <v>#REF!</v>
      </c>
      <c r="M20" s="74" t="e">
        <f t="shared" ref="M20:M83" si="3">+B20-J20</f>
        <v>#REF!</v>
      </c>
      <c r="N20" s="74" t="e">
        <f t="shared" ref="N20:N83" si="4">+C20-K20</f>
        <v>#REF!</v>
      </c>
      <c r="P20" s="74"/>
      <c r="Q20" s="74"/>
      <c r="S20" s="74"/>
      <c r="T20" s="74"/>
    </row>
    <row r="21" spans="1:20" ht="11.85" customHeight="1" x14ac:dyDescent="0.45">
      <c r="A21" s="38"/>
      <c r="B21" s="74" t="e">
        <f>+#REF!</f>
        <v>#REF!</v>
      </c>
      <c r="C21" s="74" t="e">
        <f>+#REF!</f>
        <v>#REF!</v>
      </c>
      <c r="D21" s="74" t="e">
        <f t="shared" si="0"/>
        <v>#REF!</v>
      </c>
      <c r="F21" s="38"/>
      <c r="J21" s="74" t="e">
        <f t="shared" si="1"/>
        <v>#REF!</v>
      </c>
      <c r="K21" s="74" t="e">
        <f t="shared" si="2"/>
        <v>#REF!</v>
      </c>
      <c r="M21" s="74" t="e">
        <f t="shared" si="3"/>
        <v>#REF!</v>
      </c>
      <c r="N21" s="74" t="e">
        <f t="shared" si="4"/>
        <v>#REF!</v>
      </c>
      <c r="P21" s="74"/>
      <c r="Q21" s="74"/>
      <c r="S21" s="74"/>
      <c r="T21" s="74"/>
    </row>
    <row r="22" spans="1:20" ht="11.85" customHeight="1" x14ac:dyDescent="0.45">
      <c r="A22" s="38"/>
      <c r="B22" s="74" t="e">
        <f>+#REF!</f>
        <v>#REF!</v>
      </c>
      <c r="C22" s="74" t="e">
        <f>+#REF!</f>
        <v>#REF!</v>
      </c>
      <c r="D22" s="74" t="e">
        <f t="shared" si="0"/>
        <v>#REF!</v>
      </c>
      <c r="F22" s="38"/>
      <c r="J22" s="74" t="e">
        <f t="shared" si="1"/>
        <v>#REF!</v>
      </c>
      <c r="K22" s="74" t="e">
        <f t="shared" si="2"/>
        <v>#REF!</v>
      </c>
      <c r="M22" s="74" t="e">
        <f t="shared" si="3"/>
        <v>#REF!</v>
      </c>
      <c r="N22" s="74" t="e">
        <f t="shared" si="4"/>
        <v>#REF!</v>
      </c>
      <c r="P22" s="74"/>
      <c r="Q22" s="74"/>
      <c r="S22" s="74"/>
      <c r="T22" s="74"/>
    </row>
    <row r="23" spans="1:20" ht="11.85" customHeight="1" x14ac:dyDescent="0.45">
      <c r="A23" s="38" t="s">
        <v>10</v>
      </c>
      <c r="B23" s="74" t="e">
        <f>+#REF!</f>
        <v>#REF!</v>
      </c>
      <c r="C23" s="74" t="e">
        <f>+#REF!</f>
        <v>#REF!</v>
      </c>
      <c r="D23" s="74" t="e">
        <f t="shared" si="0"/>
        <v>#REF!</v>
      </c>
      <c r="F23" s="38"/>
      <c r="J23" s="74" t="e">
        <f t="shared" si="1"/>
        <v>#REF!</v>
      </c>
      <c r="K23" s="74" t="e">
        <f t="shared" si="2"/>
        <v>#REF!</v>
      </c>
      <c r="M23" s="74" t="e">
        <f t="shared" si="3"/>
        <v>#REF!</v>
      </c>
      <c r="N23" s="74" t="e">
        <f t="shared" si="4"/>
        <v>#REF!</v>
      </c>
      <c r="P23" s="74" t="e">
        <f>AVERAGE(B17:B22)</f>
        <v>#REF!</v>
      </c>
      <c r="Q23" s="74" t="e">
        <f t="shared" ref="Q23:Q87" si="5">AVERAGE(C17:C22)</f>
        <v>#REF!</v>
      </c>
      <c r="S23" s="74" t="e">
        <f>+B23-P23</f>
        <v>#REF!</v>
      </c>
      <c r="T23" s="74" t="e">
        <f t="shared" ref="T23:T87" si="6">+C23-Q23</f>
        <v>#REF!</v>
      </c>
    </row>
    <row r="24" spans="1:20" ht="11.85" customHeight="1" x14ac:dyDescent="0.45">
      <c r="A24" s="38"/>
      <c r="B24" s="74" t="e">
        <f>+#REF!</f>
        <v>#REF!</v>
      </c>
      <c r="C24" s="74" t="e">
        <f>+#REF!</f>
        <v>#REF!</v>
      </c>
      <c r="D24" s="74" t="e">
        <f t="shared" si="0"/>
        <v>#REF!</v>
      </c>
      <c r="F24" s="38"/>
      <c r="J24" s="74" t="e">
        <f t="shared" si="1"/>
        <v>#REF!</v>
      </c>
      <c r="K24" s="74" t="e">
        <f t="shared" si="2"/>
        <v>#REF!</v>
      </c>
      <c r="M24" s="74" t="e">
        <f t="shared" si="3"/>
        <v>#REF!</v>
      </c>
      <c r="N24" s="74" t="e">
        <f t="shared" si="4"/>
        <v>#REF!</v>
      </c>
      <c r="P24" s="74" t="e">
        <f t="shared" ref="P24:P88" si="7">AVERAGE(B18:B23)</f>
        <v>#REF!</v>
      </c>
      <c r="Q24" s="74" t="e">
        <f t="shared" si="5"/>
        <v>#REF!</v>
      </c>
      <c r="S24" s="74" t="e">
        <f t="shared" ref="S24:S88" si="8">+B24-P24</f>
        <v>#REF!</v>
      </c>
      <c r="T24" s="74" t="e">
        <f t="shared" si="6"/>
        <v>#REF!</v>
      </c>
    </row>
    <row r="25" spans="1:20" ht="11.85" customHeight="1" x14ac:dyDescent="0.45">
      <c r="A25" s="38"/>
      <c r="B25" s="74" t="e">
        <f>+#REF!</f>
        <v>#REF!</v>
      </c>
      <c r="C25" s="74" t="e">
        <f>+#REF!</f>
        <v>#REF!</v>
      </c>
      <c r="D25" s="74" t="e">
        <f t="shared" si="0"/>
        <v>#REF!</v>
      </c>
      <c r="F25" s="38"/>
      <c r="J25" s="74" t="e">
        <f t="shared" si="1"/>
        <v>#REF!</v>
      </c>
      <c r="K25" s="74" t="e">
        <f t="shared" si="2"/>
        <v>#REF!</v>
      </c>
      <c r="M25" s="74" t="e">
        <f t="shared" si="3"/>
        <v>#REF!</v>
      </c>
      <c r="N25" s="74" t="e">
        <f t="shared" si="4"/>
        <v>#REF!</v>
      </c>
      <c r="P25" s="74" t="e">
        <f t="shared" si="7"/>
        <v>#REF!</v>
      </c>
      <c r="Q25" s="74" t="e">
        <f t="shared" si="5"/>
        <v>#REF!</v>
      </c>
      <c r="S25" s="74" t="e">
        <f t="shared" si="8"/>
        <v>#REF!</v>
      </c>
      <c r="T25" s="74" t="e">
        <f t="shared" si="6"/>
        <v>#REF!</v>
      </c>
    </row>
    <row r="26" spans="1:20" ht="11.85" customHeight="1" x14ac:dyDescent="0.45">
      <c r="A26" s="38"/>
      <c r="B26" s="74" t="e">
        <f>+#REF!</f>
        <v>#REF!</v>
      </c>
      <c r="C26" s="74" t="e">
        <f>+#REF!</f>
        <v>#REF!</v>
      </c>
      <c r="D26" s="74" t="e">
        <f t="shared" si="0"/>
        <v>#REF!</v>
      </c>
      <c r="F26" s="38"/>
      <c r="J26" s="74" t="e">
        <f t="shared" si="1"/>
        <v>#REF!</v>
      </c>
      <c r="K26" s="74" t="e">
        <f t="shared" si="2"/>
        <v>#REF!</v>
      </c>
      <c r="M26" s="74" t="e">
        <f t="shared" si="3"/>
        <v>#REF!</v>
      </c>
      <c r="N26" s="74" t="e">
        <f t="shared" si="4"/>
        <v>#REF!</v>
      </c>
      <c r="P26" s="74" t="e">
        <f t="shared" si="7"/>
        <v>#REF!</v>
      </c>
      <c r="Q26" s="74" t="e">
        <f t="shared" si="5"/>
        <v>#REF!</v>
      </c>
      <c r="S26" s="74" t="e">
        <f t="shared" si="8"/>
        <v>#REF!</v>
      </c>
      <c r="T26" s="74" t="e">
        <f t="shared" si="6"/>
        <v>#REF!</v>
      </c>
    </row>
    <row r="27" spans="1:20" ht="11.85" customHeight="1" x14ac:dyDescent="0.45">
      <c r="A27" s="38"/>
      <c r="B27" s="74" t="e">
        <f>+#REF!</f>
        <v>#REF!</v>
      </c>
      <c r="C27" s="74" t="e">
        <f>+#REF!</f>
        <v>#REF!</v>
      </c>
      <c r="D27" s="74" t="e">
        <f t="shared" si="0"/>
        <v>#REF!</v>
      </c>
      <c r="F27" s="38"/>
      <c r="J27" s="74" t="e">
        <f t="shared" si="1"/>
        <v>#REF!</v>
      </c>
      <c r="K27" s="74" t="e">
        <f t="shared" si="2"/>
        <v>#REF!</v>
      </c>
      <c r="M27" s="74" t="e">
        <f t="shared" si="3"/>
        <v>#REF!</v>
      </c>
      <c r="N27" s="74" t="e">
        <f t="shared" si="4"/>
        <v>#REF!</v>
      </c>
      <c r="P27" s="74" t="e">
        <f t="shared" si="7"/>
        <v>#REF!</v>
      </c>
      <c r="Q27" s="74" t="e">
        <f t="shared" si="5"/>
        <v>#REF!</v>
      </c>
      <c r="S27" s="74" t="e">
        <f t="shared" si="8"/>
        <v>#REF!</v>
      </c>
      <c r="T27" s="74" t="e">
        <f t="shared" si="6"/>
        <v>#REF!</v>
      </c>
    </row>
    <row r="28" spans="1:20" ht="11.85" customHeight="1" x14ac:dyDescent="0.45">
      <c r="A28" s="38"/>
      <c r="B28" s="74" t="e">
        <f>+#REF!</f>
        <v>#REF!</v>
      </c>
      <c r="C28" s="74" t="e">
        <f>+#REF!</f>
        <v>#REF!</v>
      </c>
      <c r="D28" s="74" t="e">
        <f t="shared" si="0"/>
        <v>#REF!</v>
      </c>
      <c r="F28" s="38"/>
      <c r="J28" s="74" t="e">
        <f t="shared" si="1"/>
        <v>#REF!</v>
      </c>
      <c r="K28" s="74" t="e">
        <f t="shared" si="2"/>
        <v>#REF!</v>
      </c>
      <c r="M28" s="74" t="e">
        <f t="shared" si="3"/>
        <v>#REF!</v>
      </c>
      <c r="N28" s="74" t="e">
        <f t="shared" si="4"/>
        <v>#REF!</v>
      </c>
      <c r="P28" s="74" t="e">
        <f t="shared" si="7"/>
        <v>#REF!</v>
      </c>
      <c r="Q28" s="74" t="e">
        <f t="shared" si="5"/>
        <v>#REF!</v>
      </c>
      <c r="S28" s="74" t="e">
        <f t="shared" si="8"/>
        <v>#REF!</v>
      </c>
      <c r="T28" s="74" t="e">
        <f t="shared" si="6"/>
        <v>#REF!</v>
      </c>
    </row>
    <row r="29" spans="1:20" ht="11.85" customHeight="1" x14ac:dyDescent="0.45">
      <c r="A29" s="38" t="s">
        <v>41</v>
      </c>
      <c r="B29" s="74" t="e">
        <f>+#REF!</f>
        <v>#REF!</v>
      </c>
      <c r="C29" s="74" t="e">
        <f>+#REF!</f>
        <v>#REF!</v>
      </c>
      <c r="D29" s="74" t="e">
        <f t="shared" si="0"/>
        <v>#REF!</v>
      </c>
      <c r="F29" s="124" t="e">
        <f>((B29/B17)-1)*100</f>
        <v>#REF!</v>
      </c>
      <c r="G29" s="124" t="e">
        <f>((C29/C17)-1)*100</f>
        <v>#REF!</v>
      </c>
      <c r="H29" s="124" t="e">
        <f>((D29/D17)-1)*100</f>
        <v>#REF!</v>
      </c>
      <c r="J29" s="74" t="e">
        <f t="shared" si="1"/>
        <v>#REF!</v>
      </c>
      <c r="K29" s="74" t="e">
        <f t="shared" si="2"/>
        <v>#REF!</v>
      </c>
      <c r="M29" s="74" t="e">
        <f t="shared" si="3"/>
        <v>#REF!</v>
      </c>
      <c r="N29" s="74" t="e">
        <f t="shared" si="4"/>
        <v>#REF!</v>
      </c>
      <c r="P29" s="74" t="e">
        <f t="shared" si="7"/>
        <v>#REF!</v>
      </c>
      <c r="Q29" s="74" t="e">
        <f t="shared" si="5"/>
        <v>#REF!</v>
      </c>
      <c r="S29" s="74" t="e">
        <f t="shared" si="8"/>
        <v>#REF!</v>
      </c>
      <c r="T29" s="74" t="e">
        <f t="shared" si="6"/>
        <v>#REF!</v>
      </c>
    </row>
    <row r="30" spans="1:20" ht="11.85" customHeight="1" x14ac:dyDescent="0.45">
      <c r="A30" s="38"/>
      <c r="B30" s="74" t="e">
        <f>+#REF!</f>
        <v>#REF!</v>
      </c>
      <c r="C30" s="74" t="e">
        <f>+#REF!</f>
        <v>#REF!</v>
      </c>
      <c r="D30" s="74" t="e">
        <f t="shared" si="0"/>
        <v>#REF!</v>
      </c>
      <c r="F30" s="124" t="e">
        <f t="shared" ref="F30:F52" si="9">((B30/B18)-1)*100</f>
        <v>#REF!</v>
      </c>
      <c r="G30" s="124" t="e">
        <f t="shared" ref="G30:G52" si="10">((C30/C18)-1)*100</f>
        <v>#REF!</v>
      </c>
      <c r="H30" s="124" t="e">
        <f t="shared" ref="H30:H52" si="11">((D30/D18)-1)*100</f>
        <v>#REF!</v>
      </c>
      <c r="J30" s="74" t="e">
        <f t="shared" si="1"/>
        <v>#REF!</v>
      </c>
      <c r="K30" s="74" t="e">
        <f t="shared" si="2"/>
        <v>#REF!</v>
      </c>
      <c r="M30" s="74" t="e">
        <f t="shared" si="3"/>
        <v>#REF!</v>
      </c>
      <c r="N30" s="74" t="e">
        <f t="shared" si="4"/>
        <v>#REF!</v>
      </c>
      <c r="P30" s="74" t="e">
        <f t="shared" si="7"/>
        <v>#REF!</v>
      </c>
      <c r="Q30" s="74" t="e">
        <f t="shared" si="5"/>
        <v>#REF!</v>
      </c>
      <c r="S30" s="74" t="e">
        <f t="shared" si="8"/>
        <v>#REF!</v>
      </c>
      <c r="T30" s="74" t="e">
        <f t="shared" si="6"/>
        <v>#REF!</v>
      </c>
    </row>
    <row r="31" spans="1:20" ht="11.85" customHeight="1" x14ac:dyDescent="0.45">
      <c r="A31" s="38"/>
      <c r="B31" s="74" t="e">
        <f>+#REF!</f>
        <v>#REF!</v>
      </c>
      <c r="C31" s="74" t="e">
        <f>+#REF!</f>
        <v>#REF!</v>
      </c>
      <c r="D31" s="74" t="e">
        <f t="shared" si="0"/>
        <v>#REF!</v>
      </c>
      <c r="F31" s="124" t="e">
        <f t="shared" si="9"/>
        <v>#REF!</v>
      </c>
      <c r="G31" s="124" t="e">
        <f t="shared" si="10"/>
        <v>#REF!</v>
      </c>
      <c r="H31" s="124" t="e">
        <f t="shared" si="11"/>
        <v>#REF!</v>
      </c>
      <c r="J31" s="74" t="e">
        <f t="shared" si="1"/>
        <v>#REF!</v>
      </c>
      <c r="K31" s="74" t="e">
        <f t="shared" si="2"/>
        <v>#REF!</v>
      </c>
      <c r="M31" s="74" t="e">
        <f t="shared" si="3"/>
        <v>#REF!</v>
      </c>
      <c r="N31" s="74" t="e">
        <f t="shared" si="4"/>
        <v>#REF!</v>
      </c>
      <c r="P31" s="74" t="e">
        <f t="shared" si="7"/>
        <v>#REF!</v>
      </c>
      <c r="Q31" s="74" t="e">
        <f t="shared" si="5"/>
        <v>#REF!</v>
      </c>
      <c r="S31" s="74" t="e">
        <f t="shared" si="8"/>
        <v>#REF!</v>
      </c>
      <c r="T31" s="74" t="e">
        <f t="shared" si="6"/>
        <v>#REF!</v>
      </c>
    </row>
    <row r="32" spans="1:20" ht="11.85" customHeight="1" x14ac:dyDescent="0.45">
      <c r="A32" s="38"/>
      <c r="B32" s="74" t="e">
        <f>+#REF!</f>
        <v>#REF!</v>
      </c>
      <c r="C32" s="74" t="e">
        <f>+#REF!</f>
        <v>#REF!</v>
      </c>
      <c r="D32" s="74" t="e">
        <f t="shared" si="0"/>
        <v>#REF!</v>
      </c>
      <c r="F32" s="124" t="e">
        <f t="shared" si="9"/>
        <v>#REF!</v>
      </c>
      <c r="G32" s="124" t="e">
        <f t="shared" si="10"/>
        <v>#REF!</v>
      </c>
      <c r="H32" s="124" t="e">
        <f t="shared" si="11"/>
        <v>#REF!</v>
      </c>
      <c r="J32" s="74" t="e">
        <f>AVERAGE(B29:B31)</f>
        <v>#REF!</v>
      </c>
      <c r="K32" s="74" t="e">
        <f>AVERAGE(C29:C31)</f>
        <v>#REF!</v>
      </c>
      <c r="M32" s="74" t="e">
        <f t="shared" si="3"/>
        <v>#REF!</v>
      </c>
      <c r="N32" s="74" t="e">
        <f t="shared" si="4"/>
        <v>#REF!</v>
      </c>
      <c r="P32" s="74" t="e">
        <f t="shared" si="7"/>
        <v>#REF!</v>
      </c>
      <c r="Q32" s="74" t="e">
        <f t="shared" si="5"/>
        <v>#REF!</v>
      </c>
      <c r="S32" s="74" t="e">
        <f t="shared" si="8"/>
        <v>#REF!</v>
      </c>
      <c r="T32" s="74" t="e">
        <f t="shared" si="6"/>
        <v>#REF!</v>
      </c>
    </row>
    <row r="33" spans="1:20" ht="11.85" customHeight="1" x14ac:dyDescent="0.45">
      <c r="A33" s="38"/>
      <c r="B33" s="74" t="e">
        <f>+#REF!</f>
        <v>#REF!</v>
      </c>
      <c r="C33" s="74" t="e">
        <f>+#REF!</f>
        <v>#REF!</v>
      </c>
      <c r="D33" s="74" t="e">
        <f t="shared" si="0"/>
        <v>#REF!</v>
      </c>
      <c r="F33" s="124" t="e">
        <f t="shared" si="9"/>
        <v>#REF!</v>
      </c>
      <c r="G33" s="124" t="e">
        <f t="shared" si="10"/>
        <v>#REF!</v>
      </c>
      <c r="H33" s="124" t="e">
        <f t="shared" si="11"/>
        <v>#REF!</v>
      </c>
      <c r="J33" s="74" t="e">
        <f t="shared" ref="J33:J82" si="12">AVERAGE(B30:B32)</f>
        <v>#REF!</v>
      </c>
      <c r="K33" s="74" t="e">
        <f t="shared" ref="K33:K82" si="13">AVERAGE(C30:C32)</f>
        <v>#REF!</v>
      </c>
      <c r="M33" s="74" t="e">
        <f t="shared" si="3"/>
        <v>#REF!</v>
      </c>
      <c r="N33" s="74" t="e">
        <f t="shared" si="4"/>
        <v>#REF!</v>
      </c>
      <c r="P33" s="74" t="e">
        <f t="shared" si="7"/>
        <v>#REF!</v>
      </c>
      <c r="Q33" s="74" t="e">
        <f t="shared" si="5"/>
        <v>#REF!</v>
      </c>
      <c r="S33" s="74" t="e">
        <f t="shared" si="8"/>
        <v>#REF!</v>
      </c>
      <c r="T33" s="74" t="e">
        <f t="shared" si="6"/>
        <v>#REF!</v>
      </c>
    </row>
    <row r="34" spans="1:20" ht="11.85" customHeight="1" x14ac:dyDescent="0.45">
      <c r="A34" s="38"/>
      <c r="B34" s="74" t="e">
        <f>+#REF!</f>
        <v>#REF!</v>
      </c>
      <c r="C34" s="74" t="e">
        <f>+#REF!</f>
        <v>#REF!</v>
      </c>
      <c r="D34" s="74" t="e">
        <f t="shared" si="0"/>
        <v>#REF!</v>
      </c>
      <c r="F34" s="124" t="e">
        <f t="shared" si="9"/>
        <v>#REF!</v>
      </c>
      <c r="G34" s="124" t="e">
        <f t="shared" si="10"/>
        <v>#REF!</v>
      </c>
      <c r="H34" s="124" t="e">
        <f t="shared" si="11"/>
        <v>#REF!</v>
      </c>
      <c r="J34" s="74" t="e">
        <f t="shared" si="12"/>
        <v>#REF!</v>
      </c>
      <c r="K34" s="74" t="e">
        <f t="shared" si="13"/>
        <v>#REF!</v>
      </c>
      <c r="M34" s="74" t="e">
        <f t="shared" si="3"/>
        <v>#REF!</v>
      </c>
      <c r="N34" s="74" t="e">
        <f t="shared" si="4"/>
        <v>#REF!</v>
      </c>
      <c r="P34" s="74" t="e">
        <f t="shared" si="7"/>
        <v>#REF!</v>
      </c>
      <c r="Q34" s="74" t="e">
        <f t="shared" si="5"/>
        <v>#REF!</v>
      </c>
      <c r="S34" s="74" t="e">
        <f t="shared" si="8"/>
        <v>#REF!</v>
      </c>
      <c r="T34" s="74" t="e">
        <f t="shared" si="6"/>
        <v>#REF!</v>
      </c>
    </row>
    <row r="35" spans="1:20" ht="11.85" customHeight="1" x14ac:dyDescent="0.45">
      <c r="A35" s="38" t="s">
        <v>10</v>
      </c>
      <c r="B35" s="74" t="e">
        <f>+#REF!</f>
        <v>#REF!</v>
      </c>
      <c r="C35" s="74" t="e">
        <f>+#REF!</f>
        <v>#REF!</v>
      </c>
      <c r="D35" s="74" t="e">
        <f t="shared" si="0"/>
        <v>#REF!</v>
      </c>
      <c r="F35" s="124" t="e">
        <f t="shared" si="9"/>
        <v>#REF!</v>
      </c>
      <c r="G35" s="124" t="e">
        <f t="shared" si="10"/>
        <v>#REF!</v>
      </c>
      <c r="H35" s="124" t="e">
        <f t="shared" si="11"/>
        <v>#REF!</v>
      </c>
      <c r="J35" s="74" t="e">
        <f t="shared" si="12"/>
        <v>#REF!</v>
      </c>
      <c r="K35" s="74" t="e">
        <f t="shared" si="13"/>
        <v>#REF!</v>
      </c>
      <c r="M35" s="74" t="e">
        <f t="shared" si="3"/>
        <v>#REF!</v>
      </c>
      <c r="N35" s="74" t="e">
        <f t="shared" si="4"/>
        <v>#REF!</v>
      </c>
      <c r="P35" s="74" t="e">
        <f t="shared" si="7"/>
        <v>#REF!</v>
      </c>
      <c r="Q35" s="74" t="e">
        <f t="shared" si="5"/>
        <v>#REF!</v>
      </c>
      <c r="S35" s="74" t="e">
        <f t="shared" si="8"/>
        <v>#REF!</v>
      </c>
      <c r="T35" s="74" t="e">
        <f t="shared" si="6"/>
        <v>#REF!</v>
      </c>
    </row>
    <row r="36" spans="1:20" ht="11.85" customHeight="1" x14ac:dyDescent="0.45">
      <c r="A36" s="38"/>
      <c r="B36" s="74" t="e">
        <f>+#REF!</f>
        <v>#REF!</v>
      </c>
      <c r="C36" s="74" t="e">
        <f>+#REF!</f>
        <v>#REF!</v>
      </c>
      <c r="D36" s="74" t="e">
        <f t="shared" si="0"/>
        <v>#REF!</v>
      </c>
      <c r="F36" s="124" t="e">
        <f t="shared" si="9"/>
        <v>#REF!</v>
      </c>
      <c r="G36" s="124" t="e">
        <f t="shared" si="10"/>
        <v>#REF!</v>
      </c>
      <c r="H36" s="124" t="e">
        <f t="shared" si="11"/>
        <v>#REF!</v>
      </c>
      <c r="J36" s="74" t="e">
        <f t="shared" si="12"/>
        <v>#REF!</v>
      </c>
      <c r="K36" s="74" t="e">
        <f t="shared" si="13"/>
        <v>#REF!</v>
      </c>
      <c r="M36" s="74" t="e">
        <f t="shared" si="3"/>
        <v>#REF!</v>
      </c>
      <c r="N36" s="74" t="e">
        <f t="shared" si="4"/>
        <v>#REF!</v>
      </c>
      <c r="P36" s="74" t="e">
        <f t="shared" si="7"/>
        <v>#REF!</v>
      </c>
      <c r="Q36" s="74" t="e">
        <f t="shared" si="5"/>
        <v>#REF!</v>
      </c>
      <c r="S36" s="74" t="e">
        <f t="shared" si="8"/>
        <v>#REF!</v>
      </c>
      <c r="T36" s="74" t="e">
        <f t="shared" si="6"/>
        <v>#REF!</v>
      </c>
    </row>
    <row r="37" spans="1:20" ht="11.85" customHeight="1" x14ac:dyDescent="0.45">
      <c r="A37" s="38"/>
      <c r="B37" s="74" t="e">
        <f>+#REF!</f>
        <v>#REF!</v>
      </c>
      <c r="C37" s="74" t="e">
        <f>+#REF!</f>
        <v>#REF!</v>
      </c>
      <c r="D37" s="74" t="e">
        <f t="shared" si="0"/>
        <v>#REF!</v>
      </c>
      <c r="F37" s="124" t="e">
        <f t="shared" si="9"/>
        <v>#REF!</v>
      </c>
      <c r="G37" s="124" t="e">
        <f t="shared" si="10"/>
        <v>#REF!</v>
      </c>
      <c r="H37" s="124" t="e">
        <f t="shared" si="11"/>
        <v>#REF!</v>
      </c>
      <c r="J37" s="74" t="e">
        <f t="shared" si="12"/>
        <v>#REF!</v>
      </c>
      <c r="K37" s="74" t="e">
        <f t="shared" si="13"/>
        <v>#REF!</v>
      </c>
      <c r="M37" s="74" t="e">
        <f t="shared" si="3"/>
        <v>#REF!</v>
      </c>
      <c r="N37" s="74" t="e">
        <f t="shared" si="4"/>
        <v>#REF!</v>
      </c>
      <c r="P37" s="74" t="e">
        <f t="shared" si="7"/>
        <v>#REF!</v>
      </c>
      <c r="Q37" s="74" t="e">
        <f t="shared" si="5"/>
        <v>#REF!</v>
      </c>
      <c r="S37" s="74" t="e">
        <f t="shared" si="8"/>
        <v>#REF!</v>
      </c>
      <c r="T37" s="74" t="e">
        <f t="shared" si="6"/>
        <v>#REF!</v>
      </c>
    </row>
    <row r="38" spans="1:20" ht="11.85" customHeight="1" x14ac:dyDescent="0.45">
      <c r="A38" s="38"/>
      <c r="B38" s="74" t="e">
        <f>+#REF!</f>
        <v>#REF!</v>
      </c>
      <c r="C38" s="74" t="e">
        <f>+#REF!</f>
        <v>#REF!</v>
      </c>
      <c r="D38" s="74" t="e">
        <f t="shared" si="0"/>
        <v>#REF!</v>
      </c>
      <c r="F38" s="124" t="e">
        <f t="shared" si="9"/>
        <v>#REF!</v>
      </c>
      <c r="G38" s="124" t="e">
        <f t="shared" si="10"/>
        <v>#REF!</v>
      </c>
      <c r="H38" s="124" t="e">
        <f t="shared" si="11"/>
        <v>#REF!</v>
      </c>
      <c r="J38" s="74" t="e">
        <f t="shared" si="12"/>
        <v>#REF!</v>
      </c>
      <c r="K38" s="74" t="e">
        <f t="shared" si="13"/>
        <v>#REF!</v>
      </c>
      <c r="M38" s="74" t="e">
        <f t="shared" si="3"/>
        <v>#REF!</v>
      </c>
      <c r="N38" s="74" t="e">
        <f t="shared" si="4"/>
        <v>#REF!</v>
      </c>
      <c r="P38" s="74" t="e">
        <f t="shared" si="7"/>
        <v>#REF!</v>
      </c>
      <c r="Q38" s="74" t="e">
        <f t="shared" si="5"/>
        <v>#REF!</v>
      </c>
      <c r="S38" s="74" t="e">
        <f t="shared" si="8"/>
        <v>#REF!</v>
      </c>
      <c r="T38" s="74" t="e">
        <f t="shared" si="6"/>
        <v>#REF!</v>
      </c>
    </row>
    <row r="39" spans="1:20" ht="11.85" customHeight="1" x14ac:dyDescent="0.45">
      <c r="A39" s="38"/>
      <c r="B39" s="74" t="e">
        <f>+#REF!</f>
        <v>#REF!</v>
      </c>
      <c r="C39" s="74" t="e">
        <f>+#REF!</f>
        <v>#REF!</v>
      </c>
      <c r="D39" s="74" t="e">
        <f t="shared" si="0"/>
        <v>#REF!</v>
      </c>
      <c r="F39" s="124" t="e">
        <f t="shared" si="9"/>
        <v>#REF!</v>
      </c>
      <c r="G39" s="124" t="e">
        <f t="shared" si="10"/>
        <v>#REF!</v>
      </c>
      <c r="H39" s="124" t="e">
        <f t="shared" si="11"/>
        <v>#REF!</v>
      </c>
      <c r="J39" s="74" t="e">
        <f t="shared" si="12"/>
        <v>#REF!</v>
      </c>
      <c r="K39" s="74" t="e">
        <f t="shared" si="13"/>
        <v>#REF!</v>
      </c>
      <c r="M39" s="74" t="e">
        <f t="shared" si="3"/>
        <v>#REF!</v>
      </c>
      <c r="N39" s="74" t="e">
        <f t="shared" si="4"/>
        <v>#REF!</v>
      </c>
      <c r="P39" s="74" t="e">
        <f t="shared" si="7"/>
        <v>#REF!</v>
      </c>
      <c r="Q39" s="74" t="e">
        <f t="shared" si="5"/>
        <v>#REF!</v>
      </c>
      <c r="S39" s="74" t="e">
        <f t="shared" si="8"/>
        <v>#REF!</v>
      </c>
      <c r="T39" s="74" t="e">
        <f t="shared" si="6"/>
        <v>#REF!</v>
      </c>
    </row>
    <row r="40" spans="1:20" ht="11.85" customHeight="1" x14ac:dyDescent="0.45">
      <c r="A40" s="38"/>
      <c r="B40" s="74" t="e">
        <f>+#REF!</f>
        <v>#REF!</v>
      </c>
      <c r="C40" s="74" t="e">
        <f>+#REF!</f>
        <v>#REF!</v>
      </c>
      <c r="D40" s="74" t="e">
        <f t="shared" si="0"/>
        <v>#REF!</v>
      </c>
      <c r="F40" s="124" t="e">
        <f t="shared" si="9"/>
        <v>#REF!</v>
      </c>
      <c r="G40" s="124" t="e">
        <f t="shared" si="10"/>
        <v>#REF!</v>
      </c>
      <c r="H40" s="124" t="e">
        <f t="shared" si="11"/>
        <v>#REF!</v>
      </c>
      <c r="J40" s="74" t="e">
        <f t="shared" si="12"/>
        <v>#REF!</v>
      </c>
      <c r="K40" s="74" t="e">
        <f t="shared" si="13"/>
        <v>#REF!</v>
      </c>
      <c r="M40" s="74" t="e">
        <f t="shared" si="3"/>
        <v>#REF!</v>
      </c>
      <c r="N40" s="74" t="e">
        <f t="shared" si="4"/>
        <v>#REF!</v>
      </c>
      <c r="P40" s="74" t="e">
        <f t="shared" si="7"/>
        <v>#REF!</v>
      </c>
      <c r="Q40" s="74" t="e">
        <f t="shared" si="5"/>
        <v>#REF!</v>
      </c>
      <c r="S40" s="74" t="e">
        <f t="shared" si="8"/>
        <v>#REF!</v>
      </c>
      <c r="T40" s="74" t="e">
        <f t="shared" si="6"/>
        <v>#REF!</v>
      </c>
    </row>
    <row r="41" spans="1:20" ht="11.85" customHeight="1" x14ac:dyDescent="0.45">
      <c r="A41" s="38" t="s">
        <v>44</v>
      </c>
      <c r="B41" s="74" t="e">
        <f>+#REF!</f>
        <v>#REF!</v>
      </c>
      <c r="C41" s="74" t="e">
        <f>+#REF!</f>
        <v>#REF!</v>
      </c>
      <c r="D41" s="74" t="e">
        <f t="shared" si="0"/>
        <v>#REF!</v>
      </c>
      <c r="F41" s="124" t="e">
        <f t="shared" si="9"/>
        <v>#REF!</v>
      </c>
      <c r="G41" s="124" t="e">
        <f t="shared" si="10"/>
        <v>#REF!</v>
      </c>
      <c r="H41" s="124" t="e">
        <f t="shared" si="11"/>
        <v>#REF!</v>
      </c>
      <c r="J41" s="74" t="e">
        <f t="shared" si="12"/>
        <v>#REF!</v>
      </c>
      <c r="K41" s="74" t="e">
        <f t="shared" si="13"/>
        <v>#REF!</v>
      </c>
      <c r="M41" s="74" t="e">
        <f t="shared" si="3"/>
        <v>#REF!</v>
      </c>
      <c r="N41" s="74" t="e">
        <f t="shared" si="4"/>
        <v>#REF!</v>
      </c>
      <c r="P41" s="74" t="e">
        <f t="shared" si="7"/>
        <v>#REF!</v>
      </c>
      <c r="Q41" s="74" t="e">
        <f t="shared" si="5"/>
        <v>#REF!</v>
      </c>
      <c r="S41" s="74" t="e">
        <f t="shared" si="8"/>
        <v>#REF!</v>
      </c>
      <c r="T41" s="74" t="e">
        <f t="shared" si="6"/>
        <v>#REF!</v>
      </c>
    </row>
    <row r="42" spans="1:20" ht="11.85" customHeight="1" x14ac:dyDescent="0.45">
      <c r="A42" s="38"/>
      <c r="B42" s="74" t="e">
        <f>+#REF!</f>
        <v>#REF!</v>
      </c>
      <c r="C42" s="74" t="e">
        <f>+#REF!</f>
        <v>#REF!</v>
      </c>
      <c r="D42" s="74" t="e">
        <f t="shared" si="0"/>
        <v>#REF!</v>
      </c>
      <c r="F42" s="124" t="e">
        <f t="shared" si="9"/>
        <v>#REF!</v>
      </c>
      <c r="G42" s="124" t="e">
        <f t="shared" si="10"/>
        <v>#REF!</v>
      </c>
      <c r="H42" s="124" t="e">
        <f t="shared" si="11"/>
        <v>#REF!</v>
      </c>
      <c r="J42" s="74" t="e">
        <f t="shared" si="12"/>
        <v>#REF!</v>
      </c>
      <c r="K42" s="74" t="e">
        <f t="shared" si="13"/>
        <v>#REF!</v>
      </c>
      <c r="M42" s="74" t="e">
        <f t="shared" si="3"/>
        <v>#REF!</v>
      </c>
      <c r="N42" s="74" t="e">
        <f t="shared" si="4"/>
        <v>#REF!</v>
      </c>
      <c r="P42" s="74" t="e">
        <f t="shared" si="7"/>
        <v>#REF!</v>
      </c>
      <c r="Q42" s="74" t="e">
        <f t="shared" si="5"/>
        <v>#REF!</v>
      </c>
      <c r="S42" s="74" t="e">
        <f t="shared" si="8"/>
        <v>#REF!</v>
      </c>
      <c r="T42" s="74" t="e">
        <f t="shared" si="6"/>
        <v>#REF!</v>
      </c>
    </row>
    <row r="43" spans="1:20" ht="11.85" customHeight="1" x14ac:dyDescent="0.45">
      <c r="A43" s="38"/>
      <c r="B43" s="74" t="e">
        <f>+#REF!</f>
        <v>#REF!</v>
      </c>
      <c r="C43" s="74" t="e">
        <f>+#REF!</f>
        <v>#REF!</v>
      </c>
      <c r="D43" s="74" t="e">
        <f t="shared" si="0"/>
        <v>#REF!</v>
      </c>
      <c r="F43" s="124" t="e">
        <f t="shared" si="9"/>
        <v>#REF!</v>
      </c>
      <c r="G43" s="124" t="e">
        <f t="shared" si="10"/>
        <v>#REF!</v>
      </c>
      <c r="H43" s="124" t="e">
        <f t="shared" si="11"/>
        <v>#REF!</v>
      </c>
      <c r="J43" s="74" t="e">
        <f t="shared" si="12"/>
        <v>#REF!</v>
      </c>
      <c r="K43" s="74" t="e">
        <f t="shared" si="13"/>
        <v>#REF!</v>
      </c>
      <c r="M43" s="74" t="e">
        <f t="shared" si="3"/>
        <v>#REF!</v>
      </c>
      <c r="N43" s="74" t="e">
        <f t="shared" si="4"/>
        <v>#REF!</v>
      </c>
      <c r="P43" s="74" t="e">
        <f t="shared" si="7"/>
        <v>#REF!</v>
      </c>
      <c r="Q43" s="74" t="e">
        <f t="shared" si="5"/>
        <v>#REF!</v>
      </c>
      <c r="S43" s="74" t="e">
        <f t="shared" si="8"/>
        <v>#REF!</v>
      </c>
      <c r="T43" s="74" t="e">
        <f t="shared" si="6"/>
        <v>#REF!</v>
      </c>
    </row>
    <row r="44" spans="1:20" ht="11.85" customHeight="1" x14ac:dyDescent="0.45">
      <c r="A44" s="38"/>
      <c r="B44" s="74" t="e">
        <f>+#REF!</f>
        <v>#REF!</v>
      </c>
      <c r="C44" s="74" t="e">
        <f>+#REF!</f>
        <v>#REF!</v>
      </c>
      <c r="D44" s="74" t="e">
        <f t="shared" si="0"/>
        <v>#REF!</v>
      </c>
      <c r="F44" s="124" t="e">
        <f t="shared" si="9"/>
        <v>#REF!</v>
      </c>
      <c r="G44" s="124" t="e">
        <f t="shared" si="10"/>
        <v>#REF!</v>
      </c>
      <c r="H44" s="124" t="e">
        <f t="shared" si="11"/>
        <v>#REF!</v>
      </c>
      <c r="J44" s="74" t="e">
        <f t="shared" si="12"/>
        <v>#REF!</v>
      </c>
      <c r="K44" s="74" t="e">
        <f t="shared" si="13"/>
        <v>#REF!</v>
      </c>
      <c r="M44" s="74" t="e">
        <f t="shared" si="3"/>
        <v>#REF!</v>
      </c>
      <c r="N44" s="74" t="e">
        <f t="shared" si="4"/>
        <v>#REF!</v>
      </c>
      <c r="P44" s="74" t="e">
        <f t="shared" si="7"/>
        <v>#REF!</v>
      </c>
      <c r="Q44" s="74" t="e">
        <f t="shared" si="5"/>
        <v>#REF!</v>
      </c>
      <c r="S44" s="74" t="e">
        <f t="shared" si="8"/>
        <v>#REF!</v>
      </c>
      <c r="T44" s="74" t="e">
        <f t="shared" si="6"/>
        <v>#REF!</v>
      </c>
    </row>
    <row r="45" spans="1:20" ht="11.85" customHeight="1" x14ac:dyDescent="0.45">
      <c r="A45" s="38"/>
      <c r="B45" s="74" t="e">
        <f>+#REF!</f>
        <v>#REF!</v>
      </c>
      <c r="C45" s="74" t="e">
        <f>+#REF!</f>
        <v>#REF!</v>
      </c>
      <c r="D45" s="74" t="e">
        <f t="shared" si="0"/>
        <v>#REF!</v>
      </c>
      <c r="F45" s="124" t="e">
        <f t="shared" si="9"/>
        <v>#REF!</v>
      </c>
      <c r="G45" s="124" t="e">
        <f t="shared" si="10"/>
        <v>#REF!</v>
      </c>
      <c r="H45" s="124" t="e">
        <f t="shared" si="11"/>
        <v>#REF!</v>
      </c>
      <c r="J45" s="74" t="e">
        <f t="shared" si="12"/>
        <v>#REF!</v>
      </c>
      <c r="K45" s="74" t="e">
        <f t="shared" si="13"/>
        <v>#REF!</v>
      </c>
      <c r="M45" s="74" t="e">
        <f t="shared" si="3"/>
        <v>#REF!</v>
      </c>
      <c r="N45" s="74" t="e">
        <f t="shared" si="4"/>
        <v>#REF!</v>
      </c>
      <c r="P45" s="74" t="e">
        <f t="shared" si="7"/>
        <v>#REF!</v>
      </c>
      <c r="Q45" s="74" t="e">
        <f t="shared" si="5"/>
        <v>#REF!</v>
      </c>
      <c r="S45" s="74" t="e">
        <f t="shared" si="8"/>
        <v>#REF!</v>
      </c>
      <c r="T45" s="74" t="e">
        <f t="shared" si="6"/>
        <v>#REF!</v>
      </c>
    </row>
    <row r="46" spans="1:20" ht="11.85" customHeight="1" x14ac:dyDescent="0.45">
      <c r="A46" s="38"/>
      <c r="B46" s="74" t="e">
        <f>+#REF!</f>
        <v>#REF!</v>
      </c>
      <c r="C46" s="74" t="e">
        <f>+#REF!</f>
        <v>#REF!</v>
      </c>
      <c r="D46" s="74" t="e">
        <f t="shared" si="0"/>
        <v>#REF!</v>
      </c>
      <c r="F46" s="124" t="e">
        <f t="shared" si="9"/>
        <v>#REF!</v>
      </c>
      <c r="G46" s="124" t="e">
        <f t="shared" si="10"/>
        <v>#REF!</v>
      </c>
      <c r="H46" s="124" t="e">
        <f t="shared" si="11"/>
        <v>#REF!</v>
      </c>
      <c r="J46" s="74" t="e">
        <f t="shared" si="12"/>
        <v>#REF!</v>
      </c>
      <c r="K46" s="74" t="e">
        <f t="shared" si="13"/>
        <v>#REF!</v>
      </c>
      <c r="M46" s="74" t="e">
        <f t="shared" si="3"/>
        <v>#REF!</v>
      </c>
      <c r="N46" s="74" t="e">
        <f t="shared" si="4"/>
        <v>#REF!</v>
      </c>
      <c r="P46" s="74" t="e">
        <f t="shared" si="7"/>
        <v>#REF!</v>
      </c>
      <c r="Q46" s="74" t="e">
        <f t="shared" si="5"/>
        <v>#REF!</v>
      </c>
      <c r="S46" s="74" t="e">
        <f t="shared" si="8"/>
        <v>#REF!</v>
      </c>
      <c r="T46" s="74" t="e">
        <f t="shared" si="6"/>
        <v>#REF!</v>
      </c>
    </row>
    <row r="47" spans="1:20" ht="11.85" customHeight="1" x14ac:dyDescent="0.45">
      <c r="A47" s="38" t="s">
        <v>10</v>
      </c>
      <c r="B47" s="74" t="e">
        <f>+#REF!</f>
        <v>#REF!</v>
      </c>
      <c r="C47" s="74" t="e">
        <f>+#REF!</f>
        <v>#REF!</v>
      </c>
      <c r="D47" s="74" t="e">
        <f t="shared" si="0"/>
        <v>#REF!</v>
      </c>
      <c r="F47" s="124" t="e">
        <f t="shared" si="9"/>
        <v>#REF!</v>
      </c>
      <c r="G47" s="124" t="e">
        <f t="shared" si="10"/>
        <v>#REF!</v>
      </c>
      <c r="H47" s="124" t="e">
        <f t="shared" si="11"/>
        <v>#REF!</v>
      </c>
      <c r="J47" s="74" t="e">
        <f t="shared" si="12"/>
        <v>#REF!</v>
      </c>
      <c r="K47" s="74" t="e">
        <f t="shared" si="13"/>
        <v>#REF!</v>
      </c>
      <c r="M47" s="74" t="e">
        <f t="shared" si="3"/>
        <v>#REF!</v>
      </c>
      <c r="N47" s="74" t="e">
        <f t="shared" si="4"/>
        <v>#REF!</v>
      </c>
      <c r="P47" s="74" t="e">
        <f t="shared" si="7"/>
        <v>#REF!</v>
      </c>
      <c r="Q47" s="74" t="e">
        <f t="shared" si="5"/>
        <v>#REF!</v>
      </c>
      <c r="S47" s="74" t="e">
        <f t="shared" si="8"/>
        <v>#REF!</v>
      </c>
      <c r="T47" s="74" t="e">
        <f t="shared" si="6"/>
        <v>#REF!</v>
      </c>
    </row>
    <row r="48" spans="1:20" ht="11.85" customHeight="1" x14ac:dyDescent="0.45">
      <c r="A48" s="38"/>
      <c r="B48" s="74" t="e">
        <f>+#REF!</f>
        <v>#REF!</v>
      </c>
      <c r="C48" s="74" t="e">
        <f>+#REF!</f>
        <v>#REF!</v>
      </c>
      <c r="D48" s="74" t="e">
        <f t="shared" si="0"/>
        <v>#REF!</v>
      </c>
      <c r="F48" s="124" t="e">
        <f t="shared" si="9"/>
        <v>#REF!</v>
      </c>
      <c r="G48" s="124" t="e">
        <f t="shared" si="10"/>
        <v>#REF!</v>
      </c>
      <c r="H48" s="124" t="e">
        <f t="shared" si="11"/>
        <v>#REF!</v>
      </c>
      <c r="J48" s="74" t="e">
        <f t="shared" si="12"/>
        <v>#REF!</v>
      </c>
      <c r="K48" s="74" t="e">
        <f t="shared" si="13"/>
        <v>#REF!</v>
      </c>
      <c r="M48" s="74" t="e">
        <f t="shared" si="3"/>
        <v>#REF!</v>
      </c>
      <c r="N48" s="74" t="e">
        <f t="shared" si="4"/>
        <v>#REF!</v>
      </c>
      <c r="P48" s="74" t="e">
        <f t="shared" si="7"/>
        <v>#REF!</v>
      </c>
      <c r="Q48" s="74" t="e">
        <f t="shared" si="5"/>
        <v>#REF!</v>
      </c>
      <c r="S48" s="74" t="e">
        <f t="shared" si="8"/>
        <v>#REF!</v>
      </c>
      <c r="T48" s="74" t="e">
        <f t="shared" si="6"/>
        <v>#REF!</v>
      </c>
    </row>
    <row r="49" spans="1:20" ht="11.85" customHeight="1" x14ac:dyDescent="0.45">
      <c r="A49" s="38"/>
      <c r="B49" s="74" t="e">
        <f>+#REF!</f>
        <v>#REF!</v>
      </c>
      <c r="C49" s="74" t="e">
        <f>+#REF!</f>
        <v>#REF!</v>
      </c>
      <c r="D49" s="74" t="e">
        <f t="shared" si="0"/>
        <v>#REF!</v>
      </c>
      <c r="F49" s="124" t="e">
        <f t="shared" si="9"/>
        <v>#REF!</v>
      </c>
      <c r="G49" s="124" t="e">
        <f t="shared" si="10"/>
        <v>#REF!</v>
      </c>
      <c r="H49" s="124" t="e">
        <f t="shared" si="11"/>
        <v>#REF!</v>
      </c>
      <c r="J49" s="74" t="e">
        <f t="shared" si="12"/>
        <v>#REF!</v>
      </c>
      <c r="K49" s="74" t="e">
        <f t="shared" si="13"/>
        <v>#REF!</v>
      </c>
      <c r="M49" s="74" t="e">
        <f t="shared" si="3"/>
        <v>#REF!</v>
      </c>
      <c r="N49" s="74" t="e">
        <f t="shared" si="4"/>
        <v>#REF!</v>
      </c>
      <c r="P49" s="74" t="e">
        <f t="shared" si="7"/>
        <v>#REF!</v>
      </c>
      <c r="Q49" s="74" t="e">
        <f t="shared" si="5"/>
        <v>#REF!</v>
      </c>
      <c r="S49" s="74" t="e">
        <f t="shared" si="8"/>
        <v>#REF!</v>
      </c>
      <c r="T49" s="74" t="e">
        <f t="shared" si="6"/>
        <v>#REF!</v>
      </c>
    </row>
    <row r="50" spans="1:20" ht="11.85" customHeight="1" x14ac:dyDescent="0.45">
      <c r="A50" s="38"/>
      <c r="B50" s="74" t="e">
        <f>+#REF!</f>
        <v>#REF!</v>
      </c>
      <c r="C50" s="74" t="e">
        <f>+#REF!</f>
        <v>#REF!</v>
      </c>
      <c r="D50" s="74" t="e">
        <f t="shared" si="0"/>
        <v>#REF!</v>
      </c>
      <c r="F50" s="124" t="e">
        <f t="shared" si="9"/>
        <v>#REF!</v>
      </c>
      <c r="G50" s="124" t="e">
        <f t="shared" si="10"/>
        <v>#REF!</v>
      </c>
      <c r="H50" s="124" t="e">
        <f t="shared" si="11"/>
        <v>#REF!</v>
      </c>
      <c r="J50" s="74" t="e">
        <f t="shared" si="12"/>
        <v>#REF!</v>
      </c>
      <c r="K50" s="74" t="e">
        <f t="shared" si="13"/>
        <v>#REF!</v>
      </c>
      <c r="M50" s="74" t="e">
        <f t="shared" si="3"/>
        <v>#REF!</v>
      </c>
      <c r="N50" s="74" t="e">
        <f t="shared" si="4"/>
        <v>#REF!</v>
      </c>
      <c r="P50" s="74" t="e">
        <f t="shared" si="7"/>
        <v>#REF!</v>
      </c>
      <c r="Q50" s="74" t="e">
        <f t="shared" si="5"/>
        <v>#REF!</v>
      </c>
      <c r="S50" s="74" t="e">
        <f t="shared" si="8"/>
        <v>#REF!</v>
      </c>
      <c r="T50" s="74" t="e">
        <f t="shared" si="6"/>
        <v>#REF!</v>
      </c>
    </row>
    <row r="51" spans="1:20" ht="11.85" customHeight="1" x14ac:dyDescent="0.45">
      <c r="A51" s="38"/>
      <c r="B51" s="74" t="e">
        <f>+#REF!</f>
        <v>#REF!</v>
      </c>
      <c r="C51" s="74" t="e">
        <f>+#REF!</f>
        <v>#REF!</v>
      </c>
      <c r="D51" s="74" t="e">
        <f t="shared" si="0"/>
        <v>#REF!</v>
      </c>
      <c r="F51" s="124" t="e">
        <f t="shared" si="9"/>
        <v>#REF!</v>
      </c>
      <c r="G51" s="124" t="e">
        <f t="shared" si="10"/>
        <v>#REF!</v>
      </c>
      <c r="H51" s="124" t="e">
        <f t="shared" si="11"/>
        <v>#REF!</v>
      </c>
      <c r="J51" s="74" t="e">
        <f t="shared" si="12"/>
        <v>#REF!</v>
      </c>
      <c r="K51" s="74" t="e">
        <f t="shared" si="13"/>
        <v>#REF!</v>
      </c>
      <c r="M51" s="74" t="e">
        <f t="shared" si="3"/>
        <v>#REF!</v>
      </c>
      <c r="N51" s="74" t="e">
        <f t="shared" si="4"/>
        <v>#REF!</v>
      </c>
      <c r="P51" s="74" t="e">
        <f t="shared" si="7"/>
        <v>#REF!</v>
      </c>
      <c r="Q51" s="74" t="e">
        <f t="shared" si="5"/>
        <v>#REF!</v>
      </c>
      <c r="S51" s="74" t="e">
        <f t="shared" si="8"/>
        <v>#REF!</v>
      </c>
      <c r="T51" s="74" t="e">
        <f t="shared" si="6"/>
        <v>#REF!</v>
      </c>
    </row>
    <row r="52" spans="1:20" ht="11.85" customHeight="1" x14ac:dyDescent="0.45">
      <c r="A52" s="38"/>
      <c r="B52" s="74" t="e">
        <f>+#REF!</f>
        <v>#REF!</v>
      </c>
      <c r="C52" s="74" t="e">
        <f>+#REF!</f>
        <v>#REF!</v>
      </c>
      <c r="D52" s="74" t="e">
        <f t="shared" si="0"/>
        <v>#REF!</v>
      </c>
      <c r="F52" s="124" t="e">
        <f t="shared" si="9"/>
        <v>#REF!</v>
      </c>
      <c r="G52" s="124" t="e">
        <f t="shared" si="10"/>
        <v>#REF!</v>
      </c>
      <c r="H52" s="124" t="e">
        <f t="shared" si="11"/>
        <v>#REF!</v>
      </c>
      <c r="J52" s="74" t="e">
        <f t="shared" si="12"/>
        <v>#REF!</v>
      </c>
      <c r="K52" s="74" t="e">
        <f t="shared" si="13"/>
        <v>#REF!</v>
      </c>
      <c r="M52" s="74" t="e">
        <f t="shared" si="3"/>
        <v>#REF!</v>
      </c>
      <c r="N52" s="74" t="e">
        <f t="shared" si="4"/>
        <v>#REF!</v>
      </c>
      <c r="P52" s="74" t="e">
        <f t="shared" si="7"/>
        <v>#REF!</v>
      </c>
      <c r="Q52" s="74" t="e">
        <f t="shared" si="5"/>
        <v>#REF!</v>
      </c>
      <c r="S52" s="74" t="e">
        <f t="shared" si="8"/>
        <v>#REF!</v>
      </c>
      <c r="T52" s="74" t="e">
        <f t="shared" si="6"/>
        <v>#REF!</v>
      </c>
    </row>
    <row r="53" spans="1:20" ht="11.85" customHeight="1" x14ac:dyDescent="0.45">
      <c r="A53" s="38"/>
      <c r="B53" s="56" t="s">
        <v>77</v>
      </c>
      <c r="C53" s="56" t="s">
        <v>78</v>
      </c>
      <c r="D53" s="56" t="s">
        <v>79</v>
      </c>
      <c r="F53" s="124"/>
      <c r="G53" s="124"/>
      <c r="H53" s="124"/>
      <c r="J53" s="74"/>
      <c r="K53" s="74"/>
      <c r="M53" s="74"/>
      <c r="N53" s="74"/>
      <c r="P53" s="74"/>
      <c r="Q53" s="74"/>
      <c r="S53" s="74"/>
      <c r="T53" s="74"/>
    </row>
    <row r="54" spans="1:20" ht="11.85" customHeight="1" x14ac:dyDescent="0.45">
      <c r="A54" s="38" t="s">
        <v>57</v>
      </c>
      <c r="B54" s="74" t="e">
        <f>+#REF!</f>
        <v>#REF!</v>
      </c>
      <c r="C54" s="74" t="e">
        <f>+#REF!</f>
        <v>#REF!</v>
      </c>
      <c r="D54" s="74" t="e">
        <f t="shared" si="0"/>
        <v>#REF!</v>
      </c>
      <c r="F54" s="124" t="e">
        <f t="shared" ref="F54:F65" si="14">((B54/B41)-1)*100</f>
        <v>#REF!</v>
      </c>
      <c r="G54" s="124" t="e">
        <f t="shared" ref="G54:G65" si="15">((C54/C41)-1)*100</f>
        <v>#REF!</v>
      </c>
      <c r="H54" s="124" t="e">
        <f t="shared" ref="H54:H65" si="16">((D54/D41)-1)*100</f>
        <v>#REF!</v>
      </c>
      <c r="J54" s="74" t="e">
        <f>AVERAGE(B50:B52)</f>
        <v>#REF!</v>
      </c>
      <c r="K54" s="74" t="e">
        <f>AVERAGE(C50:C52)</f>
        <v>#REF!</v>
      </c>
      <c r="M54" s="74" t="e">
        <f t="shared" si="3"/>
        <v>#REF!</v>
      </c>
      <c r="N54" s="74" t="e">
        <f t="shared" si="4"/>
        <v>#REF!</v>
      </c>
      <c r="P54" s="74" t="e">
        <f>AVERAGE(B47:B52)</f>
        <v>#REF!</v>
      </c>
      <c r="Q54" s="74" t="e">
        <f>AVERAGE(C47:C52)</f>
        <v>#REF!</v>
      </c>
      <c r="S54" s="74" t="e">
        <f t="shared" si="8"/>
        <v>#REF!</v>
      </c>
      <c r="T54" s="74" t="e">
        <f t="shared" si="6"/>
        <v>#REF!</v>
      </c>
    </row>
    <row r="55" spans="1:20" ht="11.85" customHeight="1" x14ac:dyDescent="0.45">
      <c r="A55" s="38"/>
      <c r="B55" s="74" t="e">
        <f>+#REF!</f>
        <v>#REF!</v>
      </c>
      <c r="C55" s="74" t="e">
        <f>+#REF!</f>
        <v>#REF!</v>
      </c>
      <c r="D55" s="74" t="e">
        <f t="shared" si="0"/>
        <v>#REF!</v>
      </c>
      <c r="F55" s="124" t="e">
        <f t="shared" si="14"/>
        <v>#REF!</v>
      </c>
      <c r="G55" s="124" t="e">
        <f t="shared" si="15"/>
        <v>#REF!</v>
      </c>
      <c r="H55" s="124" t="e">
        <f t="shared" si="16"/>
        <v>#REF!</v>
      </c>
      <c r="J55" s="74" t="e">
        <f>AVERAGE(B51:B54)</f>
        <v>#REF!</v>
      </c>
      <c r="K55" s="74" t="e">
        <f>AVERAGE(C51:C54)</f>
        <v>#REF!</v>
      </c>
      <c r="M55" s="74" t="e">
        <f t="shared" si="3"/>
        <v>#REF!</v>
      </c>
      <c r="N55" s="74" t="e">
        <f t="shared" si="4"/>
        <v>#REF!</v>
      </c>
      <c r="P55" s="74" t="e">
        <f t="shared" ref="P55:Q59" si="17">AVERAGE(B48:B54)</f>
        <v>#REF!</v>
      </c>
      <c r="Q55" s="74" t="e">
        <f t="shared" si="17"/>
        <v>#REF!</v>
      </c>
      <c r="S55" s="74" t="e">
        <f t="shared" si="8"/>
        <v>#REF!</v>
      </c>
      <c r="T55" s="74" t="e">
        <f t="shared" si="6"/>
        <v>#REF!</v>
      </c>
    </row>
    <row r="56" spans="1:20" ht="11.85" customHeight="1" x14ac:dyDescent="0.45">
      <c r="A56" s="38"/>
      <c r="B56" s="74" t="e">
        <f>+#REF!</f>
        <v>#REF!</v>
      </c>
      <c r="C56" s="74" t="e">
        <f>+#REF!</f>
        <v>#REF!</v>
      </c>
      <c r="D56" s="74" t="e">
        <f t="shared" si="0"/>
        <v>#REF!</v>
      </c>
      <c r="F56" s="124" t="e">
        <f t="shared" si="14"/>
        <v>#REF!</v>
      </c>
      <c r="G56" s="124" t="e">
        <f t="shared" si="15"/>
        <v>#REF!</v>
      </c>
      <c r="H56" s="124" t="e">
        <f t="shared" si="16"/>
        <v>#REF!</v>
      </c>
      <c r="J56" s="74" t="e">
        <f>AVERAGE(B52:B55)</f>
        <v>#REF!</v>
      </c>
      <c r="K56" s="74" t="e">
        <f>AVERAGE(C52:C55)</f>
        <v>#REF!</v>
      </c>
      <c r="M56" s="74" t="e">
        <f t="shared" si="3"/>
        <v>#REF!</v>
      </c>
      <c r="N56" s="74" t="e">
        <f t="shared" si="4"/>
        <v>#REF!</v>
      </c>
      <c r="P56" s="74" t="e">
        <f t="shared" si="17"/>
        <v>#REF!</v>
      </c>
      <c r="Q56" s="74" t="e">
        <f t="shared" si="17"/>
        <v>#REF!</v>
      </c>
      <c r="S56" s="74" t="e">
        <f t="shared" si="8"/>
        <v>#REF!</v>
      </c>
      <c r="T56" s="74" t="e">
        <f t="shared" si="6"/>
        <v>#REF!</v>
      </c>
    </row>
    <row r="57" spans="1:20" ht="11.85" customHeight="1" x14ac:dyDescent="0.45">
      <c r="A57" s="38"/>
      <c r="B57" s="74" t="e">
        <f>+#REF!</f>
        <v>#REF!</v>
      </c>
      <c r="C57" s="74" t="e">
        <f>+#REF!</f>
        <v>#REF!</v>
      </c>
      <c r="D57" s="74" t="e">
        <f t="shared" si="0"/>
        <v>#REF!</v>
      </c>
      <c r="F57" s="124" t="e">
        <f t="shared" si="14"/>
        <v>#REF!</v>
      </c>
      <c r="G57" s="124" t="e">
        <f t="shared" si="15"/>
        <v>#REF!</v>
      </c>
      <c r="H57" s="124" t="e">
        <f t="shared" si="16"/>
        <v>#REF!</v>
      </c>
      <c r="J57" s="74" t="e">
        <f t="shared" si="12"/>
        <v>#REF!</v>
      </c>
      <c r="K57" s="74" t="e">
        <f t="shared" si="13"/>
        <v>#REF!</v>
      </c>
      <c r="M57" s="74" t="e">
        <f t="shared" si="3"/>
        <v>#REF!</v>
      </c>
      <c r="N57" s="74" t="e">
        <f t="shared" si="4"/>
        <v>#REF!</v>
      </c>
      <c r="P57" s="74" t="e">
        <f t="shared" si="17"/>
        <v>#REF!</v>
      </c>
      <c r="Q57" s="74" t="e">
        <f t="shared" si="17"/>
        <v>#REF!</v>
      </c>
      <c r="S57" s="74" t="e">
        <f t="shared" si="8"/>
        <v>#REF!</v>
      </c>
      <c r="T57" s="74" t="e">
        <f t="shared" si="6"/>
        <v>#REF!</v>
      </c>
    </row>
    <row r="58" spans="1:20" ht="11.85" customHeight="1" x14ac:dyDescent="0.45">
      <c r="A58" s="38"/>
      <c r="B58" s="74" t="e">
        <f>+#REF!</f>
        <v>#REF!</v>
      </c>
      <c r="C58" s="74" t="e">
        <f>+#REF!</f>
        <v>#REF!</v>
      </c>
      <c r="D58" s="74" t="e">
        <f t="shared" si="0"/>
        <v>#REF!</v>
      </c>
      <c r="F58" s="124" t="e">
        <f t="shared" si="14"/>
        <v>#REF!</v>
      </c>
      <c r="G58" s="124" t="e">
        <f t="shared" si="15"/>
        <v>#REF!</v>
      </c>
      <c r="H58" s="124" t="e">
        <f t="shared" si="16"/>
        <v>#REF!</v>
      </c>
      <c r="J58" s="74" t="e">
        <f t="shared" si="12"/>
        <v>#REF!</v>
      </c>
      <c r="K58" s="74" t="e">
        <f t="shared" si="13"/>
        <v>#REF!</v>
      </c>
      <c r="M58" s="74" t="e">
        <f t="shared" si="3"/>
        <v>#REF!</v>
      </c>
      <c r="N58" s="74" t="e">
        <f t="shared" si="4"/>
        <v>#REF!</v>
      </c>
      <c r="P58" s="74" t="e">
        <f t="shared" si="17"/>
        <v>#REF!</v>
      </c>
      <c r="Q58" s="74" t="e">
        <f t="shared" si="17"/>
        <v>#REF!</v>
      </c>
      <c r="S58" s="74" t="e">
        <f t="shared" si="8"/>
        <v>#REF!</v>
      </c>
      <c r="T58" s="74" t="e">
        <f t="shared" si="6"/>
        <v>#REF!</v>
      </c>
    </row>
    <row r="59" spans="1:20" ht="11.85" customHeight="1" x14ac:dyDescent="0.45">
      <c r="A59" s="38"/>
      <c r="B59" s="74" t="e">
        <f>+#REF!</f>
        <v>#REF!</v>
      </c>
      <c r="C59" s="74" t="e">
        <f>+#REF!</f>
        <v>#REF!</v>
      </c>
      <c r="D59" s="74" t="e">
        <f t="shared" si="0"/>
        <v>#REF!</v>
      </c>
      <c r="F59" s="124" t="e">
        <f t="shared" si="14"/>
        <v>#REF!</v>
      </c>
      <c r="G59" s="124" t="e">
        <f t="shared" si="15"/>
        <v>#REF!</v>
      </c>
      <c r="H59" s="124" t="e">
        <f t="shared" si="16"/>
        <v>#REF!</v>
      </c>
      <c r="J59" s="74" t="e">
        <f t="shared" si="12"/>
        <v>#REF!</v>
      </c>
      <c r="K59" s="74" t="e">
        <f t="shared" si="13"/>
        <v>#REF!</v>
      </c>
      <c r="M59" s="74" t="e">
        <f t="shared" si="3"/>
        <v>#REF!</v>
      </c>
      <c r="N59" s="74" t="e">
        <f t="shared" si="4"/>
        <v>#REF!</v>
      </c>
      <c r="P59" s="74" t="e">
        <f t="shared" si="17"/>
        <v>#REF!</v>
      </c>
      <c r="Q59" s="74" t="e">
        <f t="shared" si="17"/>
        <v>#REF!</v>
      </c>
      <c r="S59" s="74" t="e">
        <f t="shared" si="8"/>
        <v>#REF!</v>
      </c>
      <c r="T59" s="74" t="e">
        <f t="shared" si="6"/>
        <v>#REF!</v>
      </c>
    </row>
    <row r="60" spans="1:20" ht="11.85" customHeight="1" x14ac:dyDescent="0.45">
      <c r="A60" s="38" t="s">
        <v>10</v>
      </c>
      <c r="B60" s="74" t="e">
        <f>+#REF!</f>
        <v>#REF!</v>
      </c>
      <c r="C60" s="74" t="e">
        <f>+#REF!</f>
        <v>#REF!</v>
      </c>
      <c r="D60" s="74" t="e">
        <f t="shared" si="0"/>
        <v>#REF!</v>
      </c>
      <c r="F60" s="124" t="e">
        <f t="shared" si="14"/>
        <v>#REF!</v>
      </c>
      <c r="G60" s="124" t="e">
        <f t="shared" si="15"/>
        <v>#REF!</v>
      </c>
      <c r="H60" s="124" t="e">
        <f t="shared" si="16"/>
        <v>#REF!</v>
      </c>
      <c r="J60" s="74" t="e">
        <f t="shared" si="12"/>
        <v>#REF!</v>
      </c>
      <c r="K60" s="74" t="e">
        <f t="shared" si="13"/>
        <v>#REF!</v>
      </c>
      <c r="M60" s="74" t="e">
        <f t="shared" si="3"/>
        <v>#REF!</v>
      </c>
      <c r="N60" s="74" t="e">
        <f t="shared" si="4"/>
        <v>#REF!</v>
      </c>
      <c r="P60" s="74" t="e">
        <f t="shared" si="7"/>
        <v>#REF!</v>
      </c>
      <c r="Q60" s="74" t="e">
        <f t="shared" si="5"/>
        <v>#REF!</v>
      </c>
      <c r="S60" s="74" t="e">
        <f t="shared" si="8"/>
        <v>#REF!</v>
      </c>
      <c r="T60" s="74" t="e">
        <f t="shared" si="6"/>
        <v>#REF!</v>
      </c>
    </row>
    <row r="61" spans="1:20" ht="11.85" customHeight="1" x14ac:dyDescent="0.45">
      <c r="A61" s="38"/>
      <c r="B61" s="74" t="e">
        <f>+#REF!</f>
        <v>#REF!</v>
      </c>
      <c r="C61" s="74" t="e">
        <f>+#REF!</f>
        <v>#REF!</v>
      </c>
      <c r="D61" s="74" t="e">
        <f t="shared" si="0"/>
        <v>#REF!</v>
      </c>
      <c r="F61" s="124" t="e">
        <f t="shared" si="14"/>
        <v>#REF!</v>
      </c>
      <c r="G61" s="124" t="e">
        <f t="shared" si="15"/>
        <v>#REF!</v>
      </c>
      <c r="H61" s="124" t="e">
        <f t="shared" si="16"/>
        <v>#REF!</v>
      </c>
      <c r="J61" s="74" t="e">
        <f t="shared" si="12"/>
        <v>#REF!</v>
      </c>
      <c r="K61" s="74" t="e">
        <f t="shared" si="13"/>
        <v>#REF!</v>
      </c>
      <c r="M61" s="74" t="e">
        <f t="shared" si="3"/>
        <v>#REF!</v>
      </c>
      <c r="N61" s="74" t="e">
        <f t="shared" si="4"/>
        <v>#REF!</v>
      </c>
      <c r="P61" s="74" t="e">
        <f t="shared" si="7"/>
        <v>#REF!</v>
      </c>
      <c r="Q61" s="74" t="e">
        <f t="shared" si="5"/>
        <v>#REF!</v>
      </c>
      <c r="S61" s="74" t="e">
        <f t="shared" si="8"/>
        <v>#REF!</v>
      </c>
      <c r="T61" s="74" t="e">
        <f t="shared" si="6"/>
        <v>#REF!</v>
      </c>
    </row>
    <row r="62" spans="1:20" ht="11.85" customHeight="1" x14ac:dyDescent="0.45">
      <c r="A62" s="38"/>
      <c r="B62" s="74" t="e">
        <f>+#REF!</f>
        <v>#REF!</v>
      </c>
      <c r="C62" s="74" t="e">
        <f>+#REF!</f>
        <v>#REF!</v>
      </c>
      <c r="D62" s="74" t="e">
        <f t="shared" si="0"/>
        <v>#REF!</v>
      </c>
      <c r="F62" s="124" t="e">
        <f t="shared" si="14"/>
        <v>#REF!</v>
      </c>
      <c r="G62" s="124" t="e">
        <f t="shared" si="15"/>
        <v>#REF!</v>
      </c>
      <c r="H62" s="124" t="e">
        <f t="shared" si="16"/>
        <v>#REF!</v>
      </c>
      <c r="J62" s="74" t="e">
        <f t="shared" si="12"/>
        <v>#REF!</v>
      </c>
      <c r="K62" s="74" t="e">
        <f t="shared" si="13"/>
        <v>#REF!</v>
      </c>
      <c r="M62" s="74" t="e">
        <f t="shared" si="3"/>
        <v>#REF!</v>
      </c>
      <c r="N62" s="74" t="e">
        <f t="shared" si="4"/>
        <v>#REF!</v>
      </c>
      <c r="P62" s="74" t="e">
        <f t="shared" si="7"/>
        <v>#REF!</v>
      </c>
      <c r="Q62" s="74" t="e">
        <f t="shared" si="5"/>
        <v>#REF!</v>
      </c>
      <c r="S62" s="74" t="e">
        <f t="shared" si="8"/>
        <v>#REF!</v>
      </c>
      <c r="T62" s="74" t="e">
        <f t="shared" si="6"/>
        <v>#REF!</v>
      </c>
    </row>
    <row r="63" spans="1:20" ht="11.85" customHeight="1" x14ac:dyDescent="0.45">
      <c r="A63" s="38"/>
      <c r="B63" s="74" t="e">
        <f>+#REF!</f>
        <v>#REF!</v>
      </c>
      <c r="C63" s="74" t="e">
        <f>+#REF!</f>
        <v>#REF!</v>
      </c>
      <c r="D63" s="74" t="e">
        <f t="shared" si="0"/>
        <v>#REF!</v>
      </c>
      <c r="F63" s="124" t="e">
        <f t="shared" si="14"/>
        <v>#REF!</v>
      </c>
      <c r="G63" s="124" t="e">
        <f t="shared" si="15"/>
        <v>#REF!</v>
      </c>
      <c r="H63" s="124" t="e">
        <f t="shared" si="16"/>
        <v>#REF!</v>
      </c>
      <c r="J63" s="74" t="e">
        <f t="shared" si="12"/>
        <v>#REF!</v>
      </c>
      <c r="K63" s="74" t="e">
        <f t="shared" si="13"/>
        <v>#REF!</v>
      </c>
      <c r="M63" s="74" t="e">
        <f t="shared" si="3"/>
        <v>#REF!</v>
      </c>
      <c r="N63" s="74" t="e">
        <f t="shared" si="4"/>
        <v>#REF!</v>
      </c>
      <c r="P63" s="74" t="e">
        <f t="shared" si="7"/>
        <v>#REF!</v>
      </c>
      <c r="Q63" s="74" t="e">
        <f t="shared" si="5"/>
        <v>#REF!</v>
      </c>
      <c r="S63" s="74" t="e">
        <f t="shared" si="8"/>
        <v>#REF!</v>
      </c>
      <c r="T63" s="74" t="e">
        <f t="shared" si="6"/>
        <v>#REF!</v>
      </c>
    </row>
    <row r="64" spans="1:20" ht="11.85" customHeight="1" x14ac:dyDescent="0.45">
      <c r="A64" s="38"/>
      <c r="B64" s="74" t="e">
        <f>+#REF!</f>
        <v>#REF!</v>
      </c>
      <c r="C64" s="74" t="e">
        <f>+#REF!</f>
        <v>#REF!</v>
      </c>
      <c r="D64" s="74" t="e">
        <f t="shared" si="0"/>
        <v>#REF!</v>
      </c>
      <c r="F64" s="124" t="e">
        <f t="shared" si="14"/>
        <v>#REF!</v>
      </c>
      <c r="G64" s="124" t="e">
        <f t="shared" si="15"/>
        <v>#REF!</v>
      </c>
      <c r="H64" s="124" t="e">
        <f t="shared" si="16"/>
        <v>#REF!</v>
      </c>
      <c r="J64" s="74" t="e">
        <f t="shared" si="12"/>
        <v>#REF!</v>
      </c>
      <c r="K64" s="74" t="e">
        <f t="shared" si="13"/>
        <v>#REF!</v>
      </c>
      <c r="M64" s="74" t="e">
        <f t="shared" si="3"/>
        <v>#REF!</v>
      </c>
      <c r="N64" s="74" t="e">
        <f t="shared" si="4"/>
        <v>#REF!</v>
      </c>
      <c r="P64" s="74" t="e">
        <f t="shared" si="7"/>
        <v>#REF!</v>
      </c>
      <c r="Q64" s="74" t="e">
        <f t="shared" si="5"/>
        <v>#REF!</v>
      </c>
      <c r="S64" s="74" t="e">
        <f t="shared" si="8"/>
        <v>#REF!</v>
      </c>
      <c r="T64" s="74" t="e">
        <f t="shared" si="6"/>
        <v>#REF!</v>
      </c>
    </row>
    <row r="65" spans="1:20" ht="11.85" customHeight="1" x14ac:dyDescent="0.45">
      <c r="A65" s="38"/>
      <c r="B65" s="74" t="e">
        <f>+#REF!</f>
        <v>#REF!</v>
      </c>
      <c r="C65" s="74" t="e">
        <f>+#REF!</f>
        <v>#REF!</v>
      </c>
      <c r="D65" s="74" t="e">
        <f t="shared" si="0"/>
        <v>#REF!</v>
      </c>
      <c r="F65" s="124" t="e">
        <f t="shared" si="14"/>
        <v>#REF!</v>
      </c>
      <c r="G65" s="124" t="e">
        <f t="shared" si="15"/>
        <v>#REF!</v>
      </c>
      <c r="H65" s="124" t="e">
        <f t="shared" si="16"/>
        <v>#REF!</v>
      </c>
      <c r="J65" s="74" t="e">
        <f t="shared" si="12"/>
        <v>#REF!</v>
      </c>
      <c r="K65" s="74" t="e">
        <f t="shared" si="13"/>
        <v>#REF!</v>
      </c>
      <c r="M65" s="74" t="e">
        <f t="shared" si="3"/>
        <v>#REF!</v>
      </c>
      <c r="N65" s="74" t="e">
        <f t="shared" si="4"/>
        <v>#REF!</v>
      </c>
      <c r="P65" s="74" t="e">
        <f t="shared" si="7"/>
        <v>#REF!</v>
      </c>
      <c r="Q65" s="74" t="e">
        <f t="shared" si="5"/>
        <v>#REF!</v>
      </c>
      <c r="S65" s="74" t="e">
        <f t="shared" si="8"/>
        <v>#REF!</v>
      </c>
      <c r="T65" s="74" t="e">
        <f t="shared" si="6"/>
        <v>#REF!</v>
      </c>
    </row>
    <row r="66" spans="1:20" ht="11.85" customHeight="1" x14ac:dyDescent="0.45">
      <c r="A66" s="38" t="s">
        <v>56</v>
      </c>
      <c r="B66" s="74" t="e">
        <f>+#REF!</f>
        <v>#REF!</v>
      </c>
      <c r="C66" s="74" t="e">
        <f>+#REF!</f>
        <v>#REF!</v>
      </c>
      <c r="D66" s="74" t="e">
        <f t="shared" si="0"/>
        <v>#REF!</v>
      </c>
      <c r="F66" s="124" t="e">
        <f t="shared" ref="F66:F78" si="18">((B66/B54)-1)*100</f>
        <v>#REF!</v>
      </c>
      <c r="G66" s="124" t="e">
        <f t="shared" ref="G66:G78" si="19">((C66/C54)-1)*100</f>
        <v>#REF!</v>
      </c>
      <c r="H66" s="124" t="e">
        <f t="shared" ref="H66:H78" si="20">((D66/D54)-1)*100</f>
        <v>#REF!</v>
      </c>
      <c r="J66" s="74" t="e">
        <f t="shared" ref="J66:K68" si="21">AVERAGE(B63:B65)</f>
        <v>#REF!</v>
      </c>
      <c r="K66" s="74" t="e">
        <f t="shared" si="21"/>
        <v>#REF!</v>
      </c>
      <c r="M66" s="74" t="e">
        <f t="shared" si="3"/>
        <v>#REF!</v>
      </c>
      <c r="N66" s="74" t="e">
        <f t="shared" si="4"/>
        <v>#REF!</v>
      </c>
      <c r="P66" s="74" t="e">
        <f t="shared" ref="P66:Q71" si="22">AVERAGE(B60:B65)</f>
        <v>#REF!</v>
      </c>
      <c r="Q66" s="74" t="e">
        <f t="shared" si="22"/>
        <v>#REF!</v>
      </c>
      <c r="S66" s="74" t="e">
        <f t="shared" si="8"/>
        <v>#REF!</v>
      </c>
      <c r="T66" s="74" t="e">
        <f t="shared" si="6"/>
        <v>#REF!</v>
      </c>
    </row>
    <row r="67" spans="1:20" ht="11.85" customHeight="1" x14ac:dyDescent="0.45">
      <c r="A67" s="38"/>
      <c r="B67" s="74" t="e">
        <f>+#REF!</f>
        <v>#REF!</v>
      </c>
      <c r="C67" s="74" t="e">
        <f>+#REF!</f>
        <v>#REF!</v>
      </c>
      <c r="D67" s="74" t="e">
        <f t="shared" si="0"/>
        <v>#REF!</v>
      </c>
      <c r="F67" s="124" t="e">
        <f t="shared" si="18"/>
        <v>#REF!</v>
      </c>
      <c r="G67" s="124" t="e">
        <f t="shared" si="19"/>
        <v>#REF!</v>
      </c>
      <c r="H67" s="124" t="e">
        <f t="shared" si="20"/>
        <v>#REF!</v>
      </c>
      <c r="J67" s="74" t="e">
        <f t="shared" si="21"/>
        <v>#REF!</v>
      </c>
      <c r="K67" s="74" t="e">
        <f t="shared" si="21"/>
        <v>#REF!</v>
      </c>
      <c r="M67" s="74" t="e">
        <f t="shared" si="3"/>
        <v>#REF!</v>
      </c>
      <c r="N67" s="74" t="e">
        <f t="shared" si="4"/>
        <v>#REF!</v>
      </c>
      <c r="P67" s="74" t="e">
        <f t="shared" si="22"/>
        <v>#REF!</v>
      </c>
      <c r="Q67" s="74" t="e">
        <f t="shared" si="22"/>
        <v>#REF!</v>
      </c>
      <c r="S67" s="74" t="e">
        <f t="shared" si="8"/>
        <v>#REF!</v>
      </c>
      <c r="T67" s="74" t="e">
        <f t="shared" si="6"/>
        <v>#REF!</v>
      </c>
    </row>
    <row r="68" spans="1:20" ht="11.85" customHeight="1" x14ac:dyDescent="0.45">
      <c r="A68" s="38"/>
      <c r="B68" s="74" t="e">
        <f>+#REF!</f>
        <v>#REF!</v>
      </c>
      <c r="C68" s="74" t="e">
        <f>+#REF!</f>
        <v>#REF!</v>
      </c>
      <c r="D68" s="74" t="e">
        <f t="shared" si="0"/>
        <v>#REF!</v>
      </c>
      <c r="F68" s="124" t="e">
        <f t="shared" si="18"/>
        <v>#REF!</v>
      </c>
      <c r="G68" s="124" t="e">
        <f t="shared" si="19"/>
        <v>#REF!</v>
      </c>
      <c r="H68" s="124" t="e">
        <f t="shared" si="20"/>
        <v>#REF!</v>
      </c>
      <c r="J68" s="74" t="e">
        <f t="shared" si="21"/>
        <v>#REF!</v>
      </c>
      <c r="K68" s="74" t="e">
        <f t="shared" si="21"/>
        <v>#REF!</v>
      </c>
      <c r="M68" s="74" t="e">
        <f t="shared" si="3"/>
        <v>#REF!</v>
      </c>
      <c r="N68" s="74" t="e">
        <f t="shared" si="4"/>
        <v>#REF!</v>
      </c>
      <c r="P68" s="74" t="e">
        <f t="shared" si="22"/>
        <v>#REF!</v>
      </c>
      <c r="Q68" s="74" t="e">
        <f t="shared" si="22"/>
        <v>#REF!</v>
      </c>
      <c r="S68" s="74" t="e">
        <f t="shared" si="8"/>
        <v>#REF!</v>
      </c>
      <c r="T68" s="74" t="e">
        <f t="shared" si="6"/>
        <v>#REF!</v>
      </c>
    </row>
    <row r="69" spans="1:20" ht="11.85" customHeight="1" x14ac:dyDescent="0.45">
      <c r="A69" s="38"/>
      <c r="B69" s="74" t="e">
        <f>+#REF!</f>
        <v>#REF!</v>
      </c>
      <c r="C69" s="74" t="e">
        <f>+#REF!</f>
        <v>#REF!</v>
      </c>
      <c r="D69" s="74" t="e">
        <f t="shared" si="0"/>
        <v>#REF!</v>
      </c>
      <c r="F69" s="124" t="e">
        <f t="shared" si="18"/>
        <v>#REF!</v>
      </c>
      <c r="G69" s="124" t="e">
        <f t="shared" si="19"/>
        <v>#REF!</v>
      </c>
      <c r="H69" s="124" t="e">
        <f t="shared" si="20"/>
        <v>#REF!</v>
      </c>
      <c r="J69" s="74" t="e">
        <f t="shared" si="12"/>
        <v>#REF!</v>
      </c>
      <c r="K69" s="74" t="e">
        <f t="shared" si="13"/>
        <v>#REF!</v>
      </c>
      <c r="M69" s="74" t="e">
        <f t="shared" si="3"/>
        <v>#REF!</v>
      </c>
      <c r="N69" s="74" t="e">
        <f t="shared" si="4"/>
        <v>#REF!</v>
      </c>
      <c r="P69" s="74" t="e">
        <f t="shared" si="22"/>
        <v>#REF!</v>
      </c>
      <c r="Q69" s="74" t="e">
        <f t="shared" si="22"/>
        <v>#REF!</v>
      </c>
      <c r="S69" s="74" t="e">
        <f t="shared" si="8"/>
        <v>#REF!</v>
      </c>
      <c r="T69" s="74" t="e">
        <f t="shared" si="6"/>
        <v>#REF!</v>
      </c>
    </row>
    <row r="70" spans="1:20" ht="11.85" customHeight="1" x14ac:dyDescent="0.45">
      <c r="A70" s="38"/>
      <c r="B70" s="74" t="e">
        <f>+#REF!</f>
        <v>#REF!</v>
      </c>
      <c r="C70" s="74" t="e">
        <f>+#REF!</f>
        <v>#REF!</v>
      </c>
      <c r="D70" s="74" t="e">
        <f t="shared" si="0"/>
        <v>#REF!</v>
      </c>
      <c r="F70" s="124" t="e">
        <f t="shared" si="18"/>
        <v>#REF!</v>
      </c>
      <c r="G70" s="124" t="e">
        <f t="shared" si="19"/>
        <v>#REF!</v>
      </c>
      <c r="H70" s="124" t="e">
        <f t="shared" si="20"/>
        <v>#REF!</v>
      </c>
      <c r="J70" s="74" t="e">
        <f t="shared" si="12"/>
        <v>#REF!</v>
      </c>
      <c r="K70" s="74" t="e">
        <f t="shared" si="13"/>
        <v>#REF!</v>
      </c>
      <c r="M70" s="74" t="e">
        <f t="shared" si="3"/>
        <v>#REF!</v>
      </c>
      <c r="N70" s="74" t="e">
        <f t="shared" si="4"/>
        <v>#REF!</v>
      </c>
      <c r="P70" s="74" t="e">
        <f t="shared" si="22"/>
        <v>#REF!</v>
      </c>
      <c r="Q70" s="74" t="e">
        <f t="shared" si="22"/>
        <v>#REF!</v>
      </c>
      <c r="S70" s="74" t="e">
        <f t="shared" si="8"/>
        <v>#REF!</v>
      </c>
      <c r="T70" s="74" t="e">
        <f t="shared" si="6"/>
        <v>#REF!</v>
      </c>
    </row>
    <row r="71" spans="1:20" ht="11.85" customHeight="1" x14ac:dyDescent="0.45">
      <c r="A71" s="38"/>
      <c r="B71" s="74" t="e">
        <f>+#REF!</f>
        <v>#REF!</v>
      </c>
      <c r="C71" s="74" t="e">
        <f>+#REF!</f>
        <v>#REF!</v>
      </c>
      <c r="D71" s="74" t="e">
        <f t="shared" ref="D71:D78" si="23">+B71-C71</f>
        <v>#REF!</v>
      </c>
      <c r="F71" s="124" t="e">
        <f t="shared" si="18"/>
        <v>#REF!</v>
      </c>
      <c r="G71" s="124" t="e">
        <f t="shared" si="19"/>
        <v>#REF!</v>
      </c>
      <c r="H71" s="124" t="e">
        <f t="shared" si="20"/>
        <v>#REF!</v>
      </c>
      <c r="J71" s="74" t="e">
        <f t="shared" si="12"/>
        <v>#REF!</v>
      </c>
      <c r="K71" s="74" t="e">
        <f t="shared" si="13"/>
        <v>#REF!</v>
      </c>
      <c r="M71" s="74" t="e">
        <f t="shared" si="3"/>
        <v>#REF!</v>
      </c>
      <c r="N71" s="74" t="e">
        <f t="shared" si="4"/>
        <v>#REF!</v>
      </c>
      <c r="P71" s="74" t="e">
        <f t="shared" si="22"/>
        <v>#REF!</v>
      </c>
      <c r="Q71" s="74" t="e">
        <f t="shared" si="22"/>
        <v>#REF!</v>
      </c>
      <c r="S71" s="74" t="e">
        <f t="shared" si="8"/>
        <v>#REF!</v>
      </c>
      <c r="T71" s="74" t="e">
        <f t="shared" si="6"/>
        <v>#REF!</v>
      </c>
    </row>
    <row r="72" spans="1:20" ht="11.85" customHeight="1" x14ac:dyDescent="0.45">
      <c r="A72" s="38" t="s">
        <v>10</v>
      </c>
      <c r="B72" s="74" t="e">
        <f>+#REF!</f>
        <v>#REF!</v>
      </c>
      <c r="C72" s="74" t="e">
        <f>+#REF!</f>
        <v>#REF!</v>
      </c>
      <c r="D72" s="74" t="e">
        <f t="shared" si="23"/>
        <v>#REF!</v>
      </c>
      <c r="F72" s="124" t="e">
        <f t="shared" si="18"/>
        <v>#REF!</v>
      </c>
      <c r="G72" s="124" t="e">
        <f t="shared" si="19"/>
        <v>#REF!</v>
      </c>
      <c r="H72" s="124" t="e">
        <f t="shared" si="20"/>
        <v>#REF!</v>
      </c>
      <c r="J72" s="74" t="e">
        <f t="shared" si="12"/>
        <v>#REF!</v>
      </c>
      <c r="K72" s="74" t="e">
        <f t="shared" si="13"/>
        <v>#REF!</v>
      </c>
      <c r="M72" s="74" t="e">
        <f t="shared" si="3"/>
        <v>#REF!</v>
      </c>
      <c r="N72" s="74" t="e">
        <f t="shared" si="4"/>
        <v>#REF!</v>
      </c>
      <c r="P72" s="74" t="e">
        <f t="shared" si="7"/>
        <v>#REF!</v>
      </c>
      <c r="Q72" s="74" t="e">
        <f t="shared" si="5"/>
        <v>#REF!</v>
      </c>
      <c r="S72" s="74" t="e">
        <f t="shared" si="8"/>
        <v>#REF!</v>
      </c>
      <c r="T72" s="74" t="e">
        <f t="shared" si="6"/>
        <v>#REF!</v>
      </c>
    </row>
    <row r="73" spans="1:20" ht="11.85" customHeight="1" x14ac:dyDescent="0.45">
      <c r="A73" s="38"/>
      <c r="B73" s="74" t="e">
        <f>+#REF!</f>
        <v>#REF!</v>
      </c>
      <c r="C73" s="74" t="e">
        <f>+#REF!</f>
        <v>#REF!</v>
      </c>
      <c r="D73" s="74" t="e">
        <f t="shared" si="23"/>
        <v>#REF!</v>
      </c>
      <c r="F73" s="124" t="e">
        <f t="shared" si="18"/>
        <v>#REF!</v>
      </c>
      <c r="G73" s="124" t="e">
        <f t="shared" si="19"/>
        <v>#REF!</v>
      </c>
      <c r="H73" s="124" t="e">
        <f t="shared" si="20"/>
        <v>#REF!</v>
      </c>
      <c r="J73" s="74" t="e">
        <f t="shared" si="12"/>
        <v>#REF!</v>
      </c>
      <c r="K73" s="74" t="e">
        <f t="shared" si="13"/>
        <v>#REF!</v>
      </c>
      <c r="M73" s="74" t="e">
        <f t="shared" si="3"/>
        <v>#REF!</v>
      </c>
      <c r="N73" s="74" t="e">
        <f t="shared" si="4"/>
        <v>#REF!</v>
      </c>
      <c r="P73" s="74" t="e">
        <f t="shared" si="7"/>
        <v>#REF!</v>
      </c>
      <c r="Q73" s="74" t="e">
        <f t="shared" si="5"/>
        <v>#REF!</v>
      </c>
      <c r="S73" s="74" t="e">
        <f t="shared" si="8"/>
        <v>#REF!</v>
      </c>
      <c r="T73" s="74" t="e">
        <f t="shared" si="6"/>
        <v>#REF!</v>
      </c>
    </row>
    <row r="74" spans="1:20" ht="11.85" customHeight="1" x14ac:dyDescent="0.45">
      <c r="A74" s="38"/>
      <c r="B74" s="74" t="e">
        <f>+#REF!</f>
        <v>#REF!</v>
      </c>
      <c r="C74" s="74" t="e">
        <f>+#REF!</f>
        <v>#REF!</v>
      </c>
      <c r="D74" s="74" t="e">
        <f t="shared" si="23"/>
        <v>#REF!</v>
      </c>
      <c r="F74" s="124" t="e">
        <f t="shared" si="18"/>
        <v>#REF!</v>
      </c>
      <c r="G74" s="124" t="e">
        <f t="shared" si="19"/>
        <v>#REF!</v>
      </c>
      <c r="H74" s="124" t="e">
        <f t="shared" si="20"/>
        <v>#REF!</v>
      </c>
      <c r="J74" s="74" t="e">
        <f t="shared" si="12"/>
        <v>#REF!</v>
      </c>
      <c r="K74" s="74" t="e">
        <f t="shared" si="13"/>
        <v>#REF!</v>
      </c>
      <c r="M74" s="74" t="e">
        <f t="shared" si="3"/>
        <v>#REF!</v>
      </c>
      <c r="N74" s="74" t="e">
        <f t="shared" si="4"/>
        <v>#REF!</v>
      </c>
      <c r="P74" s="74" t="e">
        <f t="shared" si="7"/>
        <v>#REF!</v>
      </c>
      <c r="Q74" s="74" t="e">
        <f t="shared" si="5"/>
        <v>#REF!</v>
      </c>
      <c r="S74" s="74" t="e">
        <f t="shared" si="8"/>
        <v>#REF!</v>
      </c>
      <c r="T74" s="74" t="e">
        <f t="shared" si="6"/>
        <v>#REF!</v>
      </c>
    </row>
    <row r="75" spans="1:20" ht="11.85" customHeight="1" x14ac:dyDescent="0.45">
      <c r="A75" s="38"/>
      <c r="B75" s="74" t="e">
        <f>+#REF!</f>
        <v>#REF!</v>
      </c>
      <c r="C75" s="74" t="e">
        <f>+#REF!</f>
        <v>#REF!</v>
      </c>
      <c r="D75" s="74" t="e">
        <f t="shared" si="23"/>
        <v>#REF!</v>
      </c>
      <c r="F75" s="124" t="e">
        <f t="shared" si="18"/>
        <v>#REF!</v>
      </c>
      <c r="G75" s="124" t="e">
        <f t="shared" si="19"/>
        <v>#REF!</v>
      </c>
      <c r="H75" s="124" t="e">
        <f t="shared" si="20"/>
        <v>#REF!</v>
      </c>
      <c r="J75" s="74" t="e">
        <f t="shared" si="12"/>
        <v>#REF!</v>
      </c>
      <c r="K75" s="74" t="e">
        <f t="shared" si="13"/>
        <v>#REF!</v>
      </c>
      <c r="M75" s="74" t="e">
        <f t="shared" si="3"/>
        <v>#REF!</v>
      </c>
      <c r="N75" s="74" t="e">
        <f t="shared" si="4"/>
        <v>#REF!</v>
      </c>
      <c r="P75" s="74" t="e">
        <f t="shared" si="7"/>
        <v>#REF!</v>
      </c>
      <c r="Q75" s="74" t="e">
        <f t="shared" si="5"/>
        <v>#REF!</v>
      </c>
      <c r="S75" s="74" t="e">
        <f t="shared" si="8"/>
        <v>#REF!</v>
      </c>
      <c r="T75" s="74" t="e">
        <f t="shared" si="6"/>
        <v>#REF!</v>
      </c>
    </row>
    <row r="76" spans="1:20" ht="11.85" customHeight="1" x14ac:dyDescent="0.45">
      <c r="A76" s="38"/>
      <c r="B76" s="74" t="e">
        <f>+ประมาณ54US_SEP!M19</f>
        <v>#REF!</v>
      </c>
      <c r="C76" s="74" t="e">
        <f>+#REF!</f>
        <v>#REF!</v>
      </c>
      <c r="D76" s="74" t="e">
        <f t="shared" si="23"/>
        <v>#REF!</v>
      </c>
      <c r="F76" s="124" t="e">
        <f t="shared" si="18"/>
        <v>#REF!</v>
      </c>
      <c r="G76" s="124" t="e">
        <f t="shared" si="19"/>
        <v>#REF!</v>
      </c>
      <c r="H76" s="124" t="e">
        <f t="shared" si="20"/>
        <v>#REF!</v>
      </c>
      <c r="J76" s="74" t="e">
        <f t="shared" si="12"/>
        <v>#REF!</v>
      </c>
      <c r="K76" s="74" t="e">
        <f t="shared" si="13"/>
        <v>#REF!</v>
      </c>
      <c r="M76" s="74" t="e">
        <f t="shared" si="3"/>
        <v>#REF!</v>
      </c>
      <c r="N76" s="74" t="e">
        <f t="shared" si="4"/>
        <v>#REF!</v>
      </c>
      <c r="P76" s="74" t="e">
        <f t="shared" si="7"/>
        <v>#REF!</v>
      </c>
      <c r="Q76" s="74" t="e">
        <f t="shared" si="5"/>
        <v>#REF!</v>
      </c>
      <c r="S76" s="74" t="e">
        <f t="shared" si="8"/>
        <v>#REF!</v>
      </c>
      <c r="T76" s="74" t="e">
        <f t="shared" si="6"/>
        <v>#REF!</v>
      </c>
    </row>
    <row r="77" spans="1:20" ht="12.6" customHeight="1" x14ac:dyDescent="0.45">
      <c r="A77" s="38"/>
      <c r="B77" s="74" t="e">
        <f>+ประมาณ54US_SEP!M20</f>
        <v>#REF!</v>
      </c>
      <c r="C77" s="74" t="e">
        <f>+#REF!</f>
        <v>#REF!</v>
      </c>
      <c r="D77" s="74" t="e">
        <f t="shared" si="23"/>
        <v>#REF!</v>
      </c>
      <c r="F77" s="124" t="e">
        <f t="shared" si="18"/>
        <v>#REF!</v>
      </c>
      <c r="G77" s="124" t="e">
        <f t="shared" si="19"/>
        <v>#REF!</v>
      </c>
      <c r="H77" s="124" t="e">
        <f t="shared" si="20"/>
        <v>#REF!</v>
      </c>
      <c r="J77" s="74" t="e">
        <f t="shared" si="12"/>
        <v>#REF!</v>
      </c>
      <c r="K77" s="74" t="e">
        <f t="shared" si="13"/>
        <v>#REF!</v>
      </c>
      <c r="M77" s="74" t="e">
        <f t="shared" si="3"/>
        <v>#REF!</v>
      </c>
      <c r="N77" s="74" t="e">
        <f t="shared" si="4"/>
        <v>#REF!</v>
      </c>
      <c r="P77" s="74" t="e">
        <f t="shared" si="7"/>
        <v>#REF!</v>
      </c>
      <c r="Q77" s="74" t="e">
        <f t="shared" si="5"/>
        <v>#REF!</v>
      </c>
      <c r="S77" s="74" t="e">
        <f t="shared" si="8"/>
        <v>#REF!</v>
      </c>
      <c r="T77" s="74" t="e">
        <f t="shared" si="6"/>
        <v>#REF!</v>
      </c>
    </row>
    <row r="78" spans="1:20" ht="12.6" customHeight="1" x14ac:dyDescent="0.45">
      <c r="A78" s="38" t="s">
        <v>62</v>
      </c>
      <c r="B78" s="74" t="e">
        <f>+#REF!</f>
        <v>#REF!</v>
      </c>
      <c r="C78" s="74" t="e">
        <f>+#REF!</f>
        <v>#REF!</v>
      </c>
      <c r="D78" s="74" t="e">
        <f t="shared" si="23"/>
        <v>#REF!</v>
      </c>
      <c r="F78" s="124" t="e">
        <f t="shared" si="18"/>
        <v>#REF!</v>
      </c>
      <c r="G78" s="124" t="e">
        <f t="shared" si="19"/>
        <v>#REF!</v>
      </c>
      <c r="H78" s="124" t="e">
        <f t="shared" si="20"/>
        <v>#REF!</v>
      </c>
      <c r="J78" s="74" t="e">
        <f t="shared" si="12"/>
        <v>#REF!</v>
      </c>
      <c r="K78" s="74" t="e">
        <f t="shared" si="13"/>
        <v>#REF!</v>
      </c>
      <c r="M78" s="74" t="e">
        <f t="shared" si="3"/>
        <v>#REF!</v>
      </c>
      <c r="N78" s="74" t="e">
        <f t="shared" si="4"/>
        <v>#REF!</v>
      </c>
      <c r="P78" s="74" t="e">
        <f t="shared" si="7"/>
        <v>#REF!</v>
      </c>
      <c r="Q78" s="74" t="e">
        <f t="shared" si="5"/>
        <v>#REF!</v>
      </c>
      <c r="S78" s="74" t="e">
        <f t="shared" si="8"/>
        <v>#REF!</v>
      </c>
      <c r="T78" s="74" t="e">
        <f t="shared" si="6"/>
        <v>#REF!</v>
      </c>
    </row>
    <row r="79" spans="1:20" ht="12.6" customHeight="1" x14ac:dyDescent="0.45">
      <c r="B79" s="74" t="e">
        <f>+#REF!</f>
        <v>#REF!</v>
      </c>
      <c r="C79" s="74" t="e">
        <f>+#REF!</f>
        <v>#REF!</v>
      </c>
      <c r="D79" s="74" t="e">
        <f t="shared" ref="D79:D85" si="24">+B79-C79</f>
        <v>#REF!</v>
      </c>
      <c r="F79" s="124" t="e">
        <f t="shared" ref="F79:H82" si="25">((B79/B67)-1)*100</f>
        <v>#REF!</v>
      </c>
      <c r="G79" s="124" t="e">
        <f t="shared" si="25"/>
        <v>#REF!</v>
      </c>
      <c r="H79" s="124" t="e">
        <f t="shared" si="25"/>
        <v>#REF!</v>
      </c>
      <c r="J79" s="74" t="e">
        <f t="shared" si="12"/>
        <v>#REF!</v>
      </c>
      <c r="K79" s="74" t="e">
        <f t="shared" si="13"/>
        <v>#REF!</v>
      </c>
      <c r="M79" s="74" t="e">
        <f t="shared" si="3"/>
        <v>#REF!</v>
      </c>
      <c r="N79" s="74" t="e">
        <f t="shared" si="4"/>
        <v>#REF!</v>
      </c>
      <c r="P79" s="74" t="e">
        <f t="shared" si="7"/>
        <v>#REF!</v>
      </c>
      <c r="Q79" s="74" t="e">
        <f t="shared" si="5"/>
        <v>#REF!</v>
      </c>
      <c r="S79" s="74" t="e">
        <f t="shared" si="8"/>
        <v>#REF!</v>
      </c>
      <c r="T79" s="74" t="e">
        <f t="shared" si="6"/>
        <v>#REF!</v>
      </c>
    </row>
    <row r="80" spans="1:20" ht="12.6" customHeight="1" x14ac:dyDescent="0.45">
      <c r="B80" s="74" t="e">
        <f>+#REF!</f>
        <v>#REF!</v>
      </c>
      <c r="C80" s="74" t="e">
        <f>+#REF!</f>
        <v>#REF!</v>
      </c>
      <c r="D80" s="74" t="e">
        <f t="shared" si="24"/>
        <v>#REF!</v>
      </c>
      <c r="F80" s="124" t="e">
        <f t="shared" si="25"/>
        <v>#REF!</v>
      </c>
      <c r="G80" s="124" t="e">
        <f t="shared" si="25"/>
        <v>#REF!</v>
      </c>
      <c r="H80" s="124" t="e">
        <f t="shared" si="25"/>
        <v>#REF!</v>
      </c>
      <c r="J80" s="74" t="e">
        <f t="shared" si="12"/>
        <v>#REF!</v>
      </c>
      <c r="K80" s="74" t="e">
        <f t="shared" si="13"/>
        <v>#REF!</v>
      </c>
      <c r="M80" s="74" t="e">
        <f t="shared" si="3"/>
        <v>#REF!</v>
      </c>
      <c r="N80" s="74" t="e">
        <f t="shared" si="4"/>
        <v>#REF!</v>
      </c>
      <c r="P80" s="74" t="e">
        <f t="shared" si="7"/>
        <v>#REF!</v>
      </c>
      <c r="Q80" s="74" t="e">
        <f t="shared" si="5"/>
        <v>#REF!</v>
      </c>
      <c r="S80" s="74" t="e">
        <f t="shared" si="8"/>
        <v>#REF!</v>
      </c>
      <c r="T80" s="74" t="e">
        <f t="shared" si="6"/>
        <v>#REF!</v>
      </c>
    </row>
    <row r="81" spans="1:20" ht="12.6" customHeight="1" x14ac:dyDescent="0.45">
      <c r="B81" s="74" t="e">
        <f>+#REF!</f>
        <v>#REF!</v>
      </c>
      <c r="C81" s="74" t="e">
        <f>+#REF!</f>
        <v>#REF!</v>
      </c>
      <c r="D81" s="74" t="e">
        <f t="shared" si="24"/>
        <v>#REF!</v>
      </c>
      <c r="F81" s="124" t="e">
        <f t="shared" si="25"/>
        <v>#REF!</v>
      </c>
      <c r="G81" s="124" t="e">
        <f t="shared" si="25"/>
        <v>#REF!</v>
      </c>
      <c r="H81" s="124" t="e">
        <f t="shared" si="25"/>
        <v>#REF!</v>
      </c>
      <c r="J81" s="74" t="e">
        <f t="shared" si="12"/>
        <v>#REF!</v>
      </c>
      <c r="K81" s="74" t="e">
        <f t="shared" si="13"/>
        <v>#REF!</v>
      </c>
      <c r="M81" s="74" t="e">
        <f t="shared" si="3"/>
        <v>#REF!</v>
      </c>
      <c r="N81" s="74" t="e">
        <f t="shared" si="4"/>
        <v>#REF!</v>
      </c>
      <c r="P81" s="74" t="e">
        <f t="shared" si="7"/>
        <v>#REF!</v>
      </c>
      <c r="Q81" s="74" t="e">
        <f t="shared" si="5"/>
        <v>#REF!</v>
      </c>
      <c r="S81" s="74" t="e">
        <f t="shared" si="8"/>
        <v>#REF!</v>
      </c>
      <c r="T81" s="74" t="e">
        <f t="shared" si="6"/>
        <v>#REF!</v>
      </c>
    </row>
    <row r="82" spans="1:20" ht="12.6" customHeight="1" x14ac:dyDescent="0.45">
      <c r="B82" s="74" t="e">
        <f>+#REF!</f>
        <v>#REF!</v>
      </c>
      <c r="C82" s="74" t="e">
        <f>+#REF!</f>
        <v>#REF!</v>
      </c>
      <c r="D82" s="74" t="e">
        <f t="shared" si="24"/>
        <v>#REF!</v>
      </c>
      <c r="F82" s="124" t="e">
        <f t="shared" si="25"/>
        <v>#REF!</v>
      </c>
      <c r="G82" s="124" t="e">
        <f t="shared" si="25"/>
        <v>#REF!</v>
      </c>
      <c r="H82" s="124" t="e">
        <f t="shared" si="25"/>
        <v>#REF!</v>
      </c>
      <c r="J82" s="74" t="e">
        <f t="shared" si="12"/>
        <v>#REF!</v>
      </c>
      <c r="K82" s="74" t="e">
        <f t="shared" si="13"/>
        <v>#REF!</v>
      </c>
      <c r="M82" s="74" t="e">
        <f t="shared" si="3"/>
        <v>#REF!</v>
      </c>
      <c r="N82" s="74" t="e">
        <f t="shared" si="4"/>
        <v>#REF!</v>
      </c>
      <c r="P82" s="74" t="e">
        <f t="shared" si="7"/>
        <v>#REF!</v>
      </c>
      <c r="Q82" s="74" t="e">
        <f t="shared" si="5"/>
        <v>#REF!</v>
      </c>
      <c r="S82" s="74" t="e">
        <f t="shared" si="8"/>
        <v>#REF!</v>
      </c>
      <c r="T82" s="74" t="e">
        <f t="shared" si="6"/>
        <v>#REF!</v>
      </c>
    </row>
    <row r="83" spans="1:20" ht="12.6" customHeight="1" x14ac:dyDescent="0.45">
      <c r="B83" s="74" t="e">
        <f>+#REF!</f>
        <v>#REF!</v>
      </c>
      <c r="C83" s="74" t="e">
        <f>+#REF!</f>
        <v>#REF!</v>
      </c>
      <c r="D83" s="74" t="e">
        <f t="shared" si="24"/>
        <v>#REF!</v>
      </c>
      <c r="F83" s="124" t="e">
        <f t="shared" ref="F83:H84" si="26">((B83/B71)-1)*100</f>
        <v>#REF!</v>
      </c>
      <c r="G83" s="124" t="e">
        <f t="shared" si="26"/>
        <v>#REF!</v>
      </c>
      <c r="H83" s="124" t="e">
        <f t="shared" si="26"/>
        <v>#REF!</v>
      </c>
      <c r="J83" s="74" t="e">
        <f t="shared" ref="J83:K85" si="27">AVERAGE(B80:B82)</f>
        <v>#REF!</v>
      </c>
      <c r="K83" s="74" t="e">
        <f t="shared" si="27"/>
        <v>#REF!</v>
      </c>
      <c r="M83" s="74" t="e">
        <f t="shared" si="3"/>
        <v>#REF!</v>
      </c>
      <c r="N83" s="74" t="e">
        <f t="shared" si="4"/>
        <v>#REF!</v>
      </c>
      <c r="P83" s="74" t="e">
        <f t="shared" si="7"/>
        <v>#REF!</v>
      </c>
      <c r="Q83" s="74" t="e">
        <f t="shared" si="5"/>
        <v>#REF!</v>
      </c>
      <c r="S83" s="74" t="e">
        <f t="shared" si="8"/>
        <v>#REF!</v>
      </c>
      <c r="T83" s="74" t="e">
        <f t="shared" si="6"/>
        <v>#REF!</v>
      </c>
    </row>
    <row r="84" spans="1:20" ht="12.6" customHeight="1" x14ac:dyDescent="0.45">
      <c r="A84" s="38" t="s">
        <v>10</v>
      </c>
      <c r="B84" s="74" t="e">
        <f>+#REF!</f>
        <v>#REF!</v>
      </c>
      <c r="C84" s="74" t="e">
        <f>+#REF!</f>
        <v>#REF!</v>
      </c>
      <c r="D84" s="74" t="e">
        <f t="shared" si="24"/>
        <v>#REF!</v>
      </c>
      <c r="F84" s="124" t="e">
        <f t="shared" si="26"/>
        <v>#REF!</v>
      </c>
      <c r="G84" s="124" t="e">
        <f t="shared" si="26"/>
        <v>#REF!</v>
      </c>
      <c r="H84" s="124" t="e">
        <f t="shared" si="26"/>
        <v>#REF!</v>
      </c>
      <c r="J84" s="74" t="e">
        <f t="shared" si="27"/>
        <v>#REF!</v>
      </c>
      <c r="K84" s="74" t="e">
        <f t="shared" si="27"/>
        <v>#REF!</v>
      </c>
      <c r="M84" s="74" t="e">
        <f t="shared" ref="M84:M97" si="28">+B84-J84</f>
        <v>#REF!</v>
      </c>
      <c r="N84" s="74" t="e">
        <f t="shared" ref="N84:N97" si="29">+C84-K84</f>
        <v>#REF!</v>
      </c>
      <c r="P84" s="74" t="e">
        <f t="shared" si="7"/>
        <v>#REF!</v>
      </c>
      <c r="Q84" s="74" t="e">
        <f t="shared" si="5"/>
        <v>#REF!</v>
      </c>
      <c r="S84" s="74" t="e">
        <f t="shared" si="8"/>
        <v>#REF!</v>
      </c>
      <c r="T84" s="74" t="e">
        <f t="shared" si="6"/>
        <v>#REF!</v>
      </c>
    </row>
    <row r="85" spans="1:20" ht="12.6" customHeight="1" x14ac:dyDescent="0.45">
      <c r="B85" s="74" t="e">
        <f>+#REF!</f>
        <v>#REF!</v>
      </c>
      <c r="C85" s="74" t="e">
        <f>+#REF!</f>
        <v>#REF!</v>
      </c>
      <c r="D85" s="74" t="e">
        <f t="shared" si="24"/>
        <v>#REF!</v>
      </c>
      <c r="F85" s="124" t="e">
        <f t="shared" ref="F85:H86" si="30">((B85/B73)-1)*100</f>
        <v>#REF!</v>
      </c>
      <c r="G85" s="124" t="e">
        <f t="shared" si="30"/>
        <v>#REF!</v>
      </c>
      <c r="H85" s="124" t="e">
        <f t="shared" si="30"/>
        <v>#REF!</v>
      </c>
      <c r="J85" s="74" t="e">
        <f t="shared" si="27"/>
        <v>#REF!</v>
      </c>
      <c r="K85" s="74" t="e">
        <f t="shared" si="27"/>
        <v>#REF!</v>
      </c>
      <c r="M85" s="74" t="e">
        <f t="shared" si="28"/>
        <v>#REF!</v>
      </c>
      <c r="N85" s="74" t="e">
        <f t="shared" si="29"/>
        <v>#REF!</v>
      </c>
      <c r="P85" s="74" t="e">
        <f t="shared" si="7"/>
        <v>#REF!</v>
      </c>
      <c r="Q85" s="74" t="e">
        <f t="shared" si="5"/>
        <v>#REF!</v>
      </c>
      <c r="S85" s="74" t="e">
        <f t="shared" si="8"/>
        <v>#REF!</v>
      </c>
      <c r="T85" s="74" t="e">
        <f t="shared" si="6"/>
        <v>#REF!</v>
      </c>
    </row>
    <row r="86" spans="1:20" ht="12.6" customHeight="1" x14ac:dyDescent="0.45">
      <c r="B86" s="74" t="e">
        <f>+#REF!</f>
        <v>#REF!</v>
      </c>
      <c r="C86" s="74" t="e">
        <f>+#REF!</f>
        <v>#REF!</v>
      </c>
      <c r="D86" s="74" t="e">
        <f>+B86-C86</f>
        <v>#REF!</v>
      </c>
      <c r="F86" s="124" t="e">
        <f t="shared" si="30"/>
        <v>#REF!</v>
      </c>
      <c r="G86" s="124" t="e">
        <f t="shared" si="30"/>
        <v>#REF!</v>
      </c>
      <c r="H86" s="124" t="e">
        <f t="shared" si="30"/>
        <v>#REF!</v>
      </c>
      <c r="J86" s="74" t="e">
        <f>AVERAGE(B83:B85)</f>
        <v>#REF!</v>
      </c>
      <c r="K86" s="74" t="e">
        <f>AVERAGE(C83:C85)</f>
        <v>#REF!</v>
      </c>
      <c r="M86" s="74" t="e">
        <f t="shared" si="28"/>
        <v>#REF!</v>
      </c>
      <c r="N86" s="74" t="e">
        <f t="shared" si="29"/>
        <v>#REF!</v>
      </c>
      <c r="P86" s="74" t="e">
        <f t="shared" si="7"/>
        <v>#REF!</v>
      </c>
      <c r="Q86" s="74" t="e">
        <f t="shared" si="5"/>
        <v>#REF!</v>
      </c>
      <c r="S86" s="74" t="e">
        <f t="shared" si="8"/>
        <v>#REF!</v>
      </c>
      <c r="T86" s="74" t="e">
        <f t="shared" si="6"/>
        <v>#REF!</v>
      </c>
    </row>
    <row r="87" spans="1:20" ht="12.6" customHeight="1" x14ac:dyDescent="0.45">
      <c r="B87" s="74" t="e">
        <f>+#REF!</f>
        <v>#REF!</v>
      </c>
      <c r="C87" s="74" t="e">
        <f>+#REF!</f>
        <v>#REF!</v>
      </c>
      <c r="D87" s="74" t="e">
        <f t="shared" ref="D87:D97" si="31">+B87-C87</f>
        <v>#REF!</v>
      </c>
      <c r="F87" s="124" t="e">
        <f t="shared" ref="F87:F93" si="32">((B87/B75)-1)*100</f>
        <v>#REF!</v>
      </c>
      <c r="G87" s="124" t="e">
        <f t="shared" ref="G87:G93" si="33">((C87/C75)-1)*100</f>
        <v>#REF!</v>
      </c>
      <c r="H87" s="124" t="e">
        <f t="shared" ref="H87:H93" si="34">((D87/D75)-1)*100</f>
        <v>#REF!</v>
      </c>
      <c r="J87" s="74" t="e">
        <f t="shared" ref="J87:J93" si="35">AVERAGE(B84:B86)</f>
        <v>#REF!</v>
      </c>
      <c r="K87" s="74" t="e">
        <f t="shared" ref="K87:K93" si="36">AVERAGE(C84:C86)</f>
        <v>#REF!</v>
      </c>
      <c r="M87" s="74" t="e">
        <f t="shared" si="28"/>
        <v>#REF!</v>
      </c>
      <c r="N87" s="74" t="e">
        <f t="shared" si="29"/>
        <v>#REF!</v>
      </c>
      <c r="P87" s="74" t="e">
        <f t="shared" si="7"/>
        <v>#REF!</v>
      </c>
      <c r="Q87" s="74" t="e">
        <f t="shared" si="5"/>
        <v>#REF!</v>
      </c>
      <c r="S87" s="74" t="e">
        <f t="shared" si="8"/>
        <v>#REF!</v>
      </c>
      <c r="T87" s="74" t="e">
        <f t="shared" si="6"/>
        <v>#REF!</v>
      </c>
    </row>
    <row r="88" spans="1:20" ht="12.6" customHeight="1" x14ac:dyDescent="0.45">
      <c r="B88" s="74" t="e">
        <f>+#REF!</f>
        <v>#REF!</v>
      </c>
      <c r="C88" s="74" t="e">
        <f>+#REF!</f>
        <v>#REF!</v>
      </c>
      <c r="D88" s="74" t="e">
        <f t="shared" si="31"/>
        <v>#REF!</v>
      </c>
      <c r="F88" s="124" t="e">
        <f t="shared" si="32"/>
        <v>#REF!</v>
      </c>
      <c r="G88" s="124" t="e">
        <f t="shared" si="33"/>
        <v>#REF!</v>
      </c>
      <c r="H88" s="124" t="e">
        <f t="shared" si="34"/>
        <v>#REF!</v>
      </c>
      <c r="J88" s="74" t="e">
        <f t="shared" si="35"/>
        <v>#REF!</v>
      </c>
      <c r="K88" s="74" t="e">
        <f t="shared" si="36"/>
        <v>#REF!</v>
      </c>
      <c r="M88" s="74" t="e">
        <f t="shared" si="28"/>
        <v>#REF!</v>
      </c>
      <c r="N88" s="74" t="e">
        <f t="shared" si="29"/>
        <v>#REF!</v>
      </c>
      <c r="P88" s="74" t="e">
        <f t="shared" si="7"/>
        <v>#REF!</v>
      </c>
      <c r="Q88" s="74" t="e">
        <f t="shared" ref="Q88:Q97" si="37">AVERAGE(C82:C87)</f>
        <v>#REF!</v>
      </c>
      <c r="S88" s="74" t="e">
        <f t="shared" si="8"/>
        <v>#REF!</v>
      </c>
      <c r="T88" s="74" t="e">
        <f t="shared" ref="T88:T97" si="38">+C88-Q88</f>
        <v>#REF!</v>
      </c>
    </row>
    <row r="89" spans="1:20" ht="12.6" customHeight="1" x14ac:dyDescent="0.45">
      <c r="B89" s="74" t="e">
        <f>+#REF!</f>
        <v>#REF!</v>
      </c>
      <c r="C89" s="74" t="e">
        <f>+#REF!</f>
        <v>#REF!</v>
      </c>
      <c r="D89" s="74" t="e">
        <f t="shared" si="31"/>
        <v>#REF!</v>
      </c>
      <c r="F89" s="124" t="e">
        <f t="shared" si="32"/>
        <v>#REF!</v>
      </c>
      <c r="G89" s="124" t="e">
        <f t="shared" si="33"/>
        <v>#REF!</v>
      </c>
      <c r="H89" s="124" t="e">
        <f t="shared" si="34"/>
        <v>#REF!</v>
      </c>
      <c r="J89" s="74" t="e">
        <f t="shared" si="35"/>
        <v>#REF!</v>
      </c>
      <c r="K89" s="74" t="e">
        <f t="shared" si="36"/>
        <v>#REF!</v>
      </c>
      <c r="M89" s="74" t="e">
        <f t="shared" si="28"/>
        <v>#REF!</v>
      </c>
      <c r="N89" s="74" t="e">
        <f t="shared" si="29"/>
        <v>#REF!</v>
      </c>
      <c r="P89" s="74" t="e">
        <f t="shared" ref="P89:P97" si="39">AVERAGE(B83:B88)</f>
        <v>#REF!</v>
      </c>
      <c r="Q89" s="74" t="e">
        <f t="shared" si="37"/>
        <v>#REF!</v>
      </c>
      <c r="S89" s="74" t="e">
        <f t="shared" ref="S89:S97" si="40">+B89-P89</f>
        <v>#REF!</v>
      </c>
      <c r="T89" s="74" t="e">
        <f t="shared" si="38"/>
        <v>#REF!</v>
      </c>
    </row>
    <row r="90" spans="1:20" ht="12.6" customHeight="1" x14ac:dyDescent="0.45">
      <c r="A90" s="38" t="s">
        <v>65</v>
      </c>
      <c r="B90" s="74" t="e">
        <f>+#REF!</f>
        <v>#REF!</v>
      </c>
      <c r="C90" s="74" t="e">
        <f>+#REF!</f>
        <v>#REF!</v>
      </c>
      <c r="D90" s="74" t="e">
        <f t="shared" si="31"/>
        <v>#REF!</v>
      </c>
      <c r="F90" s="124" t="e">
        <f t="shared" si="32"/>
        <v>#REF!</v>
      </c>
      <c r="G90" s="124" t="e">
        <f t="shared" si="33"/>
        <v>#REF!</v>
      </c>
      <c r="H90" s="124" t="e">
        <f t="shared" si="34"/>
        <v>#REF!</v>
      </c>
      <c r="J90" s="74" t="e">
        <f t="shared" si="35"/>
        <v>#REF!</v>
      </c>
      <c r="K90" s="74" t="e">
        <f t="shared" si="36"/>
        <v>#REF!</v>
      </c>
      <c r="M90" s="74" t="e">
        <f t="shared" si="28"/>
        <v>#REF!</v>
      </c>
      <c r="N90" s="74" t="e">
        <f t="shared" si="29"/>
        <v>#REF!</v>
      </c>
      <c r="P90" s="74" t="e">
        <f t="shared" si="39"/>
        <v>#REF!</v>
      </c>
      <c r="Q90" s="74" t="e">
        <f t="shared" si="37"/>
        <v>#REF!</v>
      </c>
      <c r="S90" s="74" t="e">
        <f t="shared" si="40"/>
        <v>#REF!</v>
      </c>
      <c r="T90" s="74" t="e">
        <f t="shared" si="38"/>
        <v>#REF!</v>
      </c>
    </row>
    <row r="91" spans="1:20" ht="12.6" customHeight="1" x14ac:dyDescent="0.45">
      <c r="B91" s="74" t="e">
        <f>+#REF!</f>
        <v>#REF!</v>
      </c>
      <c r="C91" s="74" t="e">
        <f>+#REF!</f>
        <v>#REF!</v>
      </c>
      <c r="D91" s="74" t="e">
        <f t="shared" si="31"/>
        <v>#REF!</v>
      </c>
      <c r="F91" s="124" t="e">
        <f t="shared" si="32"/>
        <v>#REF!</v>
      </c>
      <c r="G91" s="124" t="e">
        <f t="shared" si="33"/>
        <v>#REF!</v>
      </c>
      <c r="H91" s="124" t="e">
        <f t="shared" si="34"/>
        <v>#REF!</v>
      </c>
      <c r="J91" s="74" t="e">
        <f t="shared" si="35"/>
        <v>#REF!</v>
      </c>
      <c r="K91" s="74" t="e">
        <f t="shared" si="36"/>
        <v>#REF!</v>
      </c>
      <c r="M91" s="74" t="e">
        <f t="shared" si="28"/>
        <v>#REF!</v>
      </c>
      <c r="N91" s="74" t="e">
        <f t="shared" si="29"/>
        <v>#REF!</v>
      </c>
      <c r="P91" s="74" t="e">
        <f t="shared" si="39"/>
        <v>#REF!</v>
      </c>
      <c r="Q91" s="74" t="e">
        <f t="shared" si="37"/>
        <v>#REF!</v>
      </c>
      <c r="S91" s="74" t="e">
        <f t="shared" si="40"/>
        <v>#REF!</v>
      </c>
      <c r="T91" s="74" t="e">
        <f t="shared" si="38"/>
        <v>#REF!</v>
      </c>
    </row>
    <row r="92" spans="1:20" ht="12.6" customHeight="1" x14ac:dyDescent="0.45">
      <c r="B92" s="74" t="e">
        <f>+#REF!</f>
        <v>#REF!</v>
      </c>
      <c r="C92" s="74" t="e">
        <f>+#REF!</f>
        <v>#REF!</v>
      </c>
      <c r="D92" s="74" t="e">
        <f t="shared" si="31"/>
        <v>#REF!</v>
      </c>
      <c r="F92" s="124" t="e">
        <f t="shared" si="32"/>
        <v>#REF!</v>
      </c>
      <c r="G92" s="124" t="e">
        <f t="shared" si="33"/>
        <v>#REF!</v>
      </c>
      <c r="H92" s="124" t="e">
        <f t="shared" si="34"/>
        <v>#REF!</v>
      </c>
      <c r="J92" s="74" t="e">
        <f t="shared" si="35"/>
        <v>#REF!</v>
      </c>
      <c r="K92" s="74" t="e">
        <f t="shared" si="36"/>
        <v>#REF!</v>
      </c>
      <c r="M92" s="74" t="e">
        <f t="shared" si="28"/>
        <v>#REF!</v>
      </c>
      <c r="N92" s="74" t="e">
        <f t="shared" si="29"/>
        <v>#REF!</v>
      </c>
      <c r="P92" s="74" t="e">
        <f t="shared" si="39"/>
        <v>#REF!</v>
      </c>
      <c r="Q92" s="74" t="e">
        <f t="shared" si="37"/>
        <v>#REF!</v>
      </c>
      <c r="S92" s="74" t="e">
        <f t="shared" si="40"/>
        <v>#REF!</v>
      </c>
      <c r="T92" s="74" t="e">
        <f t="shared" si="38"/>
        <v>#REF!</v>
      </c>
    </row>
    <row r="93" spans="1:20" ht="12.6" customHeight="1" x14ac:dyDescent="0.45">
      <c r="A93" s="38"/>
      <c r="B93" s="74" t="e">
        <f>+#REF!</f>
        <v>#REF!</v>
      </c>
      <c r="C93" s="74" t="e">
        <f>+#REF!</f>
        <v>#REF!</v>
      </c>
      <c r="D93" s="74" t="e">
        <f t="shared" si="31"/>
        <v>#REF!</v>
      </c>
      <c r="F93" s="124" t="e">
        <f t="shared" si="32"/>
        <v>#REF!</v>
      </c>
      <c r="G93" s="124" t="e">
        <f t="shared" si="33"/>
        <v>#REF!</v>
      </c>
      <c r="H93" s="124" t="e">
        <f t="shared" si="34"/>
        <v>#REF!</v>
      </c>
      <c r="J93" s="74" t="e">
        <f t="shared" si="35"/>
        <v>#REF!</v>
      </c>
      <c r="K93" s="74" t="e">
        <f t="shared" si="36"/>
        <v>#REF!</v>
      </c>
      <c r="M93" s="74" t="e">
        <f t="shared" si="28"/>
        <v>#REF!</v>
      </c>
      <c r="N93" s="74" t="e">
        <f t="shared" si="29"/>
        <v>#REF!</v>
      </c>
      <c r="P93" s="74" t="e">
        <f t="shared" si="39"/>
        <v>#REF!</v>
      </c>
      <c r="Q93" s="74" t="e">
        <f t="shared" si="37"/>
        <v>#REF!</v>
      </c>
      <c r="S93" s="74" t="e">
        <f t="shared" si="40"/>
        <v>#REF!</v>
      </c>
      <c r="T93" s="74" t="e">
        <f t="shared" si="38"/>
        <v>#REF!</v>
      </c>
    </row>
    <row r="94" spans="1:20" ht="12.6" customHeight="1" x14ac:dyDescent="0.45">
      <c r="B94" s="74" t="e">
        <f>+#REF!</f>
        <v>#REF!</v>
      </c>
      <c r="C94" s="74" t="e">
        <f>+#REF!</f>
        <v>#REF!</v>
      </c>
      <c r="D94" s="74" t="e">
        <f t="shared" si="31"/>
        <v>#REF!</v>
      </c>
      <c r="F94" s="124" t="e">
        <f t="shared" ref="F94:H95" si="41">((B94/B82)-1)*100</f>
        <v>#REF!</v>
      </c>
      <c r="G94" s="124" t="e">
        <f t="shared" si="41"/>
        <v>#REF!</v>
      </c>
      <c r="H94" s="124" t="e">
        <f t="shared" si="41"/>
        <v>#REF!</v>
      </c>
      <c r="J94" s="74" t="e">
        <f t="shared" ref="J94:K97" si="42">AVERAGE(B91:B93)</f>
        <v>#REF!</v>
      </c>
      <c r="K94" s="74" t="e">
        <f t="shared" si="42"/>
        <v>#REF!</v>
      </c>
      <c r="M94" s="74" t="e">
        <f t="shared" si="28"/>
        <v>#REF!</v>
      </c>
      <c r="N94" s="74" t="e">
        <f t="shared" si="29"/>
        <v>#REF!</v>
      </c>
      <c r="P94" s="74" t="e">
        <f t="shared" si="39"/>
        <v>#REF!</v>
      </c>
      <c r="Q94" s="74" t="e">
        <f t="shared" si="37"/>
        <v>#REF!</v>
      </c>
      <c r="S94" s="74" t="e">
        <f t="shared" si="40"/>
        <v>#REF!</v>
      </c>
      <c r="T94" s="74" t="e">
        <f t="shared" si="38"/>
        <v>#REF!</v>
      </c>
    </row>
    <row r="95" spans="1:20" ht="12.6" customHeight="1" x14ac:dyDescent="0.45">
      <c r="A95" s="38"/>
      <c r="B95" s="74" t="e">
        <f>+#REF!</f>
        <v>#REF!</v>
      </c>
      <c r="C95" s="74" t="e">
        <f>+#REF!</f>
        <v>#REF!</v>
      </c>
      <c r="D95" s="74" t="e">
        <f t="shared" si="31"/>
        <v>#REF!</v>
      </c>
      <c r="F95" s="124" t="e">
        <f t="shared" si="41"/>
        <v>#REF!</v>
      </c>
      <c r="G95" s="124" t="e">
        <f t="shared" si="41"/>
        <v>#REF!</v>
      </c>
      <c r="H95" s="124" t="e">
        <f t="shared" si="41"/>
        <v>#REF!</v>
      </c>
      <c r="J95" s="74" t="e">
        <f t="shared" si="42"/>
        <v>#REF!</v>
      </c>
      <c r="K95" s="74" t="e">
        <f t="shared" si="42"/>
        <v>#REF!</v>
      </c>
      <c r="M95" s="74" t="e">
        <f t="shared" si="28"/>
        <v>#REF!</v>
      </c>
      <c r="N95" s="74" t="e">
        <f t="shared" si="29"/>
        <v>#REF!</v>
      </c>
      <c r="P95" s="74" t="e">
        <f t="shared" si="39"/>
        <v>#REF!</v>
      </c>
      <c r="Q95" s="74" t="e">
        <f t="shared" si="37"/>
        <v>#REF!</v>
      </c>
      <c r="S95" s="74" t="e">
        <f t="shared" si="40"/>
        <v>#REF!</v>
      </c>
      <c r="T95" s="74" t="e">
        <f t="shared" si="38"/>
        <v>#REF!</v>
      </c>
    </row>
    <row r="96" spans="1:20" ht="12.6" customHeight="1" x14ac:dyDescent="0.45">
      <c r="A96" s="38" t="s">
        <v>10</v>
      </c>
      <c r="B96" s="74" t="e">
        <f>+#REF!</f>
        <v>#REF!</v>
      </c>
      <c r="C96" s="74" t="e">
        <f>+#REF!</f>
        <v>#REF!</v>
      </c>
      <c r="D96" s="74" t="e">
        <f t="shared" si="31"/>
        <v>#REF!</v>
      </c>
      <c r="F96" s="124" t="e">
        <f t="shared" ref="F96:H97" si="43">((B96/B84)-1)*100</f>
        <v>#REF!</v>
      </c>
      <c r="G96" s="124" t="e">
        <f t="shared" si="43"/>
        <v>#REF!</v>
      </c>
      <c r="H96" s="124" t="e">
        <f t="shared" si="43"/>
        <v>#REF!</v>
      </c>
      <c r="J96" s="74" t="e">
        <f t="shared" si="42"/>
        <v>#REF!</v>
      </c>
      <c r="K96" s="74" t="e">
        <f t="shared" si="42"/>
        <v>#REF!</v>
      </c>
      <c r="M96" s="74" t="e">
        <f t="shared" si="28"/>
        <v>#REF!</v>
      </c>
      <c r="N96" s="74" t="e">
        <f t="shared" si="29"/>
        <v>#REF!</v>
      </c>
      <c r="P96" s="74" t="e">
        <f t="shared" si="39"/>
        <v>#REF!</v>
      </c>
      <c r="Q96" s="74" t="e">
        <f t="shared" si="37"/>
        <v>#REF!</v>
      </c>
      <c r="S96" s="74" t="e">
        <f t="shared" si="40"/>
        <v>#REF!</v>
      </c>
      <c r="T96" s="74" t="e">
        <f t="shared" si="38"/>
        <v>#REF!</v>
      </c>
    </row>
    <row r="97" spans="1:20" ht="12.6" customHeight="1" x14ac:dyDescent="0.45">
      <c r="A97" s="38"/>
      <c r="B97" s="74" t="e">
        <f>+#REF!</f>
        <v>#REF!</v>
      </c>
      <c r="C97" s="74" t="e">
        <f>+#REF!</f>
        <v>#REF!</v>
      </c>
      <c r="D97" s="74" t="e">
        <f t="shared" si="31"/>
        <v>#REF!</v>
      </c>
      <c r="F97" s="124" t="e">
        <f t="shared" si="43"/>
        <v>#REF!</v>
      </c>
      <c r="G97" s="124" t="e">
        <f t="shared" si="43"/>
        <v>#REF!</v>
      </c>
      <c r="H97" s="124" t="e">
        <f t="shared" si="43"/>
        <v>#REF!</v>
      </c>
      <c r="J97" s="74" t="e">
        <f t="shared" si="42"/>
        <v>#REF!</v>
      </c>
      <c r="K97" s="74" t="e">
        <f t="shared" si="42"/>
        <v>#REF!</v>
      </c>
      <c r="M97" s="74" t="e">
        <f t="shared" si="28"/>
        <v>#REF!</v>
      </c>
      <c r="N97" s="74" t="e">
        <f t="shared" si="29"/>
        <v>#REF!</v>
      </c>
      <c r="P97" s="74" t="e">
        <f t="shared" si="39"/>
        <v>#REF!</v>
      </c>
      <c r="Q97" s="74" t="e">
        <f t="shared" si="37"/>
        <v>#REF!</v>
      </c>
      <c r="S97" s="74" t="e">
        <f t="shared" si="40"/>
        <v>#REF!</v>
      </c>
      <c r="T97" s="74" t="e">
        <f t="shared" si="38"/>
        <v>#REF!</v>
      </c>
    </row>
    <row r="98" spans="1:20" ht="12.6" customHeight="1" x14ac:dyDescent="0.45">
      <c r="A98" s="38"/>
      <c r="B98" s="74" t="e">
        <f>+#REF!</f>
        <v>#REF!</v>
      </c>
      <c r="C98" s="74" t="e">
        <f>+#REF!</f>
        <v>#REF!</v>
      </c>
      <c r="D98" s="74" t="e">
        <f>+B98-C98</f>
        <v>#REF!</v>
      </c>
      <c r="F98" s="124" t="e">
        <f>((B98/B86)-1)*100</f>
        <v>#REF!</v>
      </c>
      <c r="G98" s="124" t="e">
        <f>((C98/C86)-1)*100</f>
        <v>#REF!</v>
      </c>
      <c r="H98" s="124" t="e">
        <f>((D98/D86)-1)*100</f>
        <v>#REF!</v>
      </c>
      <c r="J98" s="74" t="e">
        <f t="shared" ref="J98:J105" si="44">AVERAGE(B95:B97)</f>
        <v>#REF!</v>
      </c>
      <c r="K98" s="74" t="e">
        <f t="shared" ref="K98:K105" si="45">AVERAGE(C95:C97)</f>
        <v>#REF!</v>
      </c>
      <c r="M98" s="74" t="e">
        <f t="shared" ref="M98:M105" si="46">+B98-J98</f>
        <v>#REF!</v>
      </c>
      <c r="N98" s="74" t="e">
        <f t="shared" ref="N98:N105" si="47">+C98-K98</f>
        <v>#REF!</v>
      </c>
      <c r="P98" s="74" t="e">
        <f t="shared" ref="P98:P105" si="48">AVERAGE(B92:B97)</f>
        <v>#REF!</v>
      </c>
      <c r="Q98" s="74" t="e">
        <f t="shared" ref="Q98:Q105" si="49">AVERAGE(C92:C97)</f>
        <v>#REF!</v>
      </c>
      <c r="S98" s="74" t="e">
        <f t="shared" ref="S98:S105" si="50">+B98-P98</f>
        <v>#REF!</v>
      </c>
      <c r="T98" s="74" t="e">
        <f t="shared" ref="T98:T105" si="51">+C98-Q98</f>
        <v>#REF!</v>
      </c>
    </row>
    <row r="99" spans="1:20" ht="12.6" customHeight="1" x14ac:dyDescent="0.45">
      <c r="B99" s="74" t="e">
        <f>+#REF!</f>
        <v>#REF!</v>
      </c>
      <c r="C99" s="74" t="e">
        <f>+#REF!</f>
        <v>#REF!</v>
      </c>
      <c r="D99" s="74" t="e">
        <f t="shared" ref="D99:D106" si="52">+B99-C99</f>
        <v>#REF!</v>
      </c>
      <c r="F99" s="124" t="e">
        <f t="shared" ref="F99:F105" si="53">((B99/B87)-1)*100</f>
        <v>#REF!</v>
      </c>
      <c r="G99" s="124" t="e">
        <f t="shared" ref="G99:G105" si="54">((C99/C87)-1)*100</f>
        <v>#REF!</v>
      </c>
      <c r="H99" s="124" t="e">
        <f t="shared" ref="H99:H105" si="55">((D99/D87)-1)*100</f>
        <v>#REF!</v>
      </c>
      <c r="J99" s="74" t="e">
        <f t="shared" si="44"/>
        <v>#REF!</v>
      </c>
      <c r="K99" s="74" t="e">
        <f t="shared" si="45"/>
        <v>#REF!</v>
      </c>
      <c r="M99" s="74" t="e">
        <f t="shared" si="46"/>
        <v>#REF!</v>
      </c>
      <c r="N99" s="74" t="e">
        <f t="shared" si="47"/>
        <v>#REF!</v>
      </c>
      <c r="P99" s="74" t="e">
        <f t="shared" si="48"/>
        <v>#REF!</v>
      </c>
      <c r="Q99" s="74" t="e">
        <f t="shared" si="49"/>
        <v>#REF!</v>
      </c>
      <c r="S99" s="74" t="e">
        <f t="shared" si="50"/>
        <v>#REF!</v>
      </c>
      <c r="T99" s="74" t="e">
        <f t="shared" si="51"/>
        <v>#REF!</v>
      </c>
    </row>
    <row r="100" spans="1:20" ht="12.6" customHeight="1" x14ac:dyDescent="0.45">
      <c r="B100" s="74" t="e">
        <f>+#REF!</f>
        <v>#REF!</v>
      </c>
      <c r="C100" s="74" t="e">
        <f>+#REF!</f>
        <v>#REF!</v>
      </c>
      <c r="D100" s="74" t="e">
        <f t="shared" si="52"/>
        <v>#REF!</v>
      </c>
      <c r="F100" s="124" t="e">
        <f t="shared" si="53"/>
        <v>#REF!</v>
      </c>
      <c r="G100" s="124" t="e">
        <f t="shared" si="54"/>
        <v>#REF!</v>
      </c>
      <c r="H100" s="124" t="e">
        <f t="shared" si="55"/>
        <v>#REF!</v>
      </c>
      <c r="J100" s="74" t="e">
        <f t="shared" si="44"/>
        <v>#REF!</v>
      </c>
      <c r="K100" s="74" t="e">
        <f t="shared" si="45"/>
        <v>#REF!</v>
      </c>
      <c r="M100" s="74" t="e">
        <f t="shared" si="46"/>
        <v>#REF!</v>
      </c>
      <c r="N100" s="74" t="e">
        <f t="shared" si="47"/>
        <v>#REF!</v>
      </c>
      <c r="P100" s="74" t="e">
        <f t="shared" si="48"/>
        <v>#REF!</v>
      </c>
      <c r="Q100" s="74" t="e">
        <f t="shared" si="49"/>
        <v>#REF!</v>
      </c>
      <c r="S100" s="74" t="e">
        <f t="shared" si="50"/>
        <v>#REF!</v>
      </c>
      <c r="T100" s="74" t="e">
        <f t="shared" si="51"/>
        <v>#REF!</v>
      </c>
    </row>
    <row r="101" spans="1:20" ht="12.6" customHeight="1" x14ac:dyDescent="0.45">
      <c r="B101" s="74" t="e">
        <f>+#REF!</f>
        <v>#REF!</v>
      </c>
      <c r="C101" s="74" t="e">
        <f>+#REF!</f>
        <v>#REF!</v>
      </c>
      <c r="D101" s="74" t="e">
        <f t="shared" si="52"/>
        <v>#REF!</v>
      </c>
      <c r="F101" s="124" t="e">
        <f t="shared" si="53"/>
        <v>#REF!</v>
      </c>
      <c r="G101" s="124" t="e">
        <f t="shared" si="54"/>
        <v>#REF!</v>
      </c>
      <c r="H101" s="124" t="e">
        <f t="shared" si="55"/>
        <v>#REF!</v>
      </c>
      <c r="J101" s="74" t="e">
        <f t="shared" si="44"/>
        <v>#REF!</v>
      </c>
      <c r="K101" s="74" t="e">
        <f t="shared" si="45"/>
        <v>#REF!</v>
      </c>
      <c r="M101" s="74" t="e">
        <f t="shared" si="46"/>
        <v>#REF!</v>
      </c>
      <c r="N101" s="74" t="e">
        <f t="shared" si="47"/>
        <v>#REF!</v>
      </c>
      <c r="P101" s="74" t="e">
        <f t="shared" si="48"/>
        <v>#REF!</v>
      </c>
      <c r="Q101" s="74" t="e">
        <f t="shared" si="49"/>
        <v>#REF!</v>
      </c>
      <c r="S101" s="74" t="e">
        <f t="shared" si="50"/>
        <v>#REF!</v>
      </c>
      <c r="T101" s="74" t="e">
        <f t="shared" si="51"/>
        <v>#REF!</v>
      </c>
    </row>
    <row r="102" spans="1:20" ht="12.6" customHeight="1" x14ac:dyDescent="0.45">
      <c r="A102" s="38" t="s">
        <v>66</v>
      </c>
      <c r="B102" s="74" t="e">
        <f>+#REF!</f>
        <v>#REF!</v>
      </c>
      <c r="C102" s="74" t="e">
        <f>+#REF!</f>
        <v>#REF!</v>
      </c>
      <c r="D102" s="74" t="e">
        <f t="shared" si="52"/>
        <v>#REF!</v>
      </c>
      <c r="F102" s="124" t="e">
        <f t="shared" si="53"/>
        <v>#REF!</v>
      </c>
      <c r="G102" s="124" t="e">
        <f t="shared" si="54"/>
        <v>#REF!</v>
      </c>
      <c r="H102" s="124" t="e">
        <f t="shared" si="55"/>
        <v>#REF!</v>
      </c>
      <c r="J102" s="74" t="e">
        <f t="shared" si="44"/>
        <v>#REF!</v>
      </c>
      <c r="K102" s="74" t="e">
        <f t="shared" si="45"/>
        <v>#REF!</v>
      </c>
      <c r="M102" s="74" t="e">
        <f t="shared" si="46"/>
        <v>#REF!</v>
      </c>
      <c r="N102" s="74" t="e">
        <f t="shared" si="47"/>
        <v>#REF!</v>
      </c>
      <c r="P102" s="74" t="e">
        <f t="shared" si="48"/>
        <v>#REF!</v>
      </c>
      <c r="Q102" s="74" t="e">
        <f t="shared" si="49"/>
        <v>#REF!</v>
      </c>
      <c r="S102" s="74" t="e">
        <f t="shared" si="50"/>
        <v>#REF!</v>
      </c>
      <c r="T102" s="74" t="e">
        <f t="shared" si="51"/>
        <v>#REF!</v>
      </c>
    </row>
    <row r="103" spans="1:20" ht="12.6" customHeight="1" x14ac:dyDescent="0.45">
      <c r="B103" s="74" t="e">
        <f>+#REF!</f>
        <v>#REF!</v>
      </c>
      <c r="C103" s="74" t="e">
        <f>+#REF!</f>
        <v>#REF!</v>
      </c>
      <c r="D103" s="74" t="e">
        <f t="shared" si="52"/>
        <v>#REF!</v>
      </c>
      <c r="F103" s="124" t="e">
        <f t="shared" si="53"/>
        <v>#REF!</v>
      </c>
      <c r="G103" s="124" t="e">
        <f t="shared" si="54"/>
        <v>#REF!</v>
      </c>
      <c r="H103" s="124" t="e">
        <f t="shared" si="55"/>
        <v>#REF!</v>
      </c>
      <c r="J103" s="74" t="e">
        <f t="shared" si="44"/>
        <v>#REF!</v>
      </c>
      <c r="K103" s="74" t="e">
        <f t="shared" si="45"/>
        <v>#REF!</v>
      </c>
      <c r="M103" s="74" t="e">
        <f t="shared" si="46"/>
        <v>#REF!</v>
      </c>
      <c r="N103" s="74" t="e">
        <f t="shared" si="47"/>
        <v>#REF!</v>
      </c>
      <c r="P103" s="74" t="e">
        <f t="shared" si="48"/>
        <v>#REF!</v>
      </c>
      <c r="Q103" s="74" t="e">
        <f t="shared" si="49"/>
        <v>#REF!</v>
      </c>
      <c r="S103" s="74" t="e">
        <f t="shared" si="50"/>
        <v>#REF!</v>
      </c>
      <c r="T103" s="74" t="e">
        <f t="shared" si="51"/>
        <v>#REF!</v>
      </c>
    </row>
    <row r="104" spans="1:20" ht="12.6" customHeight="1" x14ac:dyDescent="0.45">
      <c r="B104" s="74" t="e">
        <f>+#REF!</f>
        <v>#REF!</v>
      </c>
      <c r="C104" s="74" t="e">
        <f>+#REF!</f>
        <v>#REF!</v>
      </c>
      <c r="D104" s="74" t="e">
        <f t="shared" si="52"/>
        <v>#REF!</v>
      </c>
      <c r="F104" s="124" t="e">
        <f t="shared" si="53"/>
        <v>#REF!</v>
      </c>
      <c r="G104" s="124" t="e">
        <f t="shared" si="54"/>
        <v>#REF!</v>
      </c>
      <c r="H104" s="124" t="e">
        <f t="shared" si="55"/>
        <v>#REF!</v>
      </c>
      <c r="J104" s="74" t="e">
        <f t="shared" si="44"/>
        <v>#REF!</v>
      </c>
      <c r="K104" s="74" t="e">
        <f t="shared" si="45"/>
        <v>#REF!</v>
      </c>
      <c r="M104" s="74" t="e">
        <f t="shared" si="46"/>
        <v>#REF!</v>
      </c>
      <c r="N104" s="74" t="e">
        <f t="shared" si="47"/>
        <v>#REF!</v>
      </c>
      <c r="P104" s="74" t="e">
        <f t="shared" si="48"/>
        <v>#REF!</v>
      </c>
      <c r="Q104" s="74" t="e">
        <f t="shared" si="49"/>
        <v>#REF!</v>
      </c>
      <c r="S104" s="74" t="e">
        <f t="shared" si="50"/>
        <v>#REF!</v>
      </c>
      <c r="T104" s="74" t="e">
        <f t="shared" si="51"/>
        <v>#REF!</v>
      </c>
    </row>
    <row r="105" spans="1:20" ht="12.6" customHeight="1" x14ac:dyDescent="0.45">
      <c r="A105" s="38"/>
      <c r="B105" s="74" t="e">
        <f>+#REF!</f>
        <v>#REF!</v>
      </c>
      <c r="C105" s="74" t="e">
        <f>+#REF!</f>
        <v>#REF!</v>
      </c>
      <c r="D105" s="74" t="e">
        <f t="shared" si="52"/>
        <v>#REF!</v>
      </c>
      <c r="F105" s="124" t="e">
        <f t="shared" si="53"/>
        <v>#REF!</v>
      </c>
      <c r="G105" s="124" t="e">
        <f t="shared" si="54"/>
        <v>#REF!</v>
      </c>
      <c r="H105" s="124" t="e">
        <f t="shared" si="55"/>
        <v>#REF!</v>
      </c>
      <c r="J105" s="74" t="e">
        <f t="shared" si="44"/>
        <v>#REF!</v>
      </c>
      <c r="K105" s="74" t="e">
        <f t="shared" si="45"/>
        <v>#REF!</v>
      </c>
      <c r="M105" s="74" t="e">
        <f t="shared" si="46"/>
        <v>#REF!</v>
      </c>
      <c r="N105" s="74" t="e">
        <f t="shared" si="47"/>
        <v>#REF!</v>
      </c>
      <c r="P105" s="74" t="e">
        <f t="shared" si="48"/>
        <v>#REF!</v>
      </c>
      <c r="Q105" s="74" t="e">
        <f t="shared" si="49"/>
        <v>#REF!</v>
      </c>
      <c r="S105" s="74" t="e">
        <f t="shared" si="50"/>
        <v>#REF!</v>
      </c>
      <c r="T105" s="74" t="e">
        <f t="shared" si="51"/>
        <v>#REF!</v>
      </c>
    </row>
    <row r="106" spans="1:20" ht="12.6" customHeight="1" x14ac:dyDescent="0.45">
      <c r="A106" s="38"/>
      <c r="B106" s="74" t="e">
        <f>+#REF!</f>
        <v>#REF!</v>
      </c>
      <c r="C106" s="74" t="e">
        <f>+#REF!</f>
        <v>#REF!</v>
      </c>
      <c r="D106" s="74" t="e">
        <f t="shared" si="52"/>
        <v>#REF!</v>
      </c>
      <c r="F106" s="124" t="e">
        <f t="shared" ref="F106:H108" si="56">((B106/B94)-1)*100</f>
        <v>#REF!</v>
      </c>
      <c r="G106" s="124" t="e">
        <f t="shared" si="56"/>
        <v>#REF!</v>
      </c>
      <c r="H106" s="124" t="e">
        <f t="shared" si="56"/>
        <v>#REF!</v>
      </c>
      <c r="J106" s="74" t="e">
        <f t="shared" ref="J106:K108" si="57">AVERAGE(B103:B105)</f>
        <v>#REF!</v>
      </c>
      <c r="K106" s="74" t="e">
        <f t="shared" si="57"/>
        <v>#REF!</v>
      </c>
      <c r="M106" s="74" t="e">
        <f t="shared" ref="M106:N108" si="58">+B106-J106</f>
        <v>#REF!</v>
      </c>
      <c r="N106" s="74" t="e">
        <f t="shared" si="58"/>
        <v>#REF!</v>
      </c>
      <c r="P106" s="74" t="e">
        <f t="shared" ref="P106:Q108" si="59">AVERAGE(B100:B105)</f>
        <v>#REF!</v>
      </c>
      <c r="Q106" s="74" t="e">
        <f t="shared" si="59"/>
        <v>#REF!</v>
      </c>
      <c r="S106" s="74" t="e">
        <f t="shared" ref="S106:T108" si="60">+B106-P106</f>
        <v>#REF!</v>
      </c>
      <c r="T106" s="74" t="e">
        <f t="shared" si="60"/>
        <v>#REF!</v>
      </c>
    </row>
    <row r="107" spans="1:20" ht="12.6" customHeight="1" x14ac:dyDescent="0.45">
      <c r="B107" s="74" t="e">
        <f>+#REF!</f>
        <v>#REF!</v>
      </c>
      <c r="C107" s="74" t="e">
        <f>+#REF!</f>
        <v>#REF!</v>
      </c>
      <c r="D107" s="74" t="e">
        <f t="shared" ref="D107:D117" si="61">+B107-C107</f>
        <v>#REF!</v>
      </c>
      <c r="F107" s="124" t="e">
        <f t="shared" si="56"/>
        <v>#REF!</v>
      </c>
      <c r="G107" s="124" t="e">
        <f t="shared" si="56"/>
        <v>#REF!</v>
      </c>
      <c r="H107" s="124" t="e">
        <f t="shared" si="56"/>
        <v>#REF!</v>
      </c>
      <c r="J107" s="74" t="e">
        <f t="shared" si="57"/>
        <v>#REF!</v>
      </c>
      <c r="K107" s="74" t="e">
        <f t="shared" si="57"/>
        <v>#REF!</v>
      </c>
      <c r="M107" s="74" t="e">
        <f t="shared" si="58"/>
        <v>#REF!</v>
      </c>
      <c r="N107" s="74" t="e">
        <f t="shared" si="58"/>
        <v>#REF!</v>
      </c>
      <c r="P107" s="74" t="e">
        <f t="shared" si="59"/>
        <v>#REF!</v>
      </c>
      <c r="Q107" s="74" t="e">
        <f t="shared" si="59"/>
        <v>#REF!</v>
      </c>
      <c r="S107" s="74" t="e">
        <f t="shared" si="60"/>
        <v>#REF!</v>
      </c>
      <c r="T107" s="74" t="e">
        <f t="shared" si="60"/>
        <v>#REF!</v>
      </c>
    </row>
    <row r="108" spans="1:20" ht="12.6" customHeight="1" x14ac:dyDescent="0.45">
      <c r="A108" s="38" t="s">
        <v>10</v>
      </c>
      <c r="B108" s="74" t="e">
        <f>+#REF!</f>
        <v>#REF!</v>
      </c>
      <c r="C108" s="74" t="e">
        <f>+#REF!</f>
        <v>#REF!</v>
      </c>
      <c r="D108" s="74" t="e">
        <f t="shared" si="61"/>
        <v>#REF!</v>
      </c>
      <c r="F108" s="124" t="e">
        <f t="shared" si="56"/>
        <v>#REF!</v>
      </c>
      <c r="G108" s="124" t="e">
        <f t="shared" si="56"/>
        <v>#REF!</v>
      </c>
      <c r="H108" s="124" t="e">
        <f t="shared" si="56"/>
        <v>#REF!</v>
      </c>
      <c r="J108" s="74" t="e">
        <f t="shared" si="57"/>
        <v>#REF!</v>
      </c>
      <c r="K108" s="74" t="e">
        <f t="shared" si="57"/>
        <v>#REF!</v>
      </c>
      <c r="M108" s="74" t="e">
        <f t="shared" si="58"/>
        <v>#REF!</v>
      </c>
      <c r="N108" s="74" t="e">
        <f t="shared" si="58"/>
        <v>#REF!</v>
      </c>
      <c r="P108" s="74" t="e">
        <f t="shared" si="59"/>
        <v>#REF!</v>
      </c>
      <c r="Q108" s="74" t="e">
        <f t="shared" si="59"/>
        <v>#REF!</v>
      </c>
      <c r="S108" s="74" t="e">
        <f t="shared" si="60"/>
        <v>#REF!</v>
      </c>
      <c r="T108" s="74" t="e">
        <f t="shared" si="60"/>
        <v>#REF!</v>
      </c>
    </row>
    <row r="109" spans="1:20" ht="12.6" customHeight="1" x14ac:dyDescent="0.45">
      <c r="B109" s="74" t="e">
        <f>+#REF!</f>
        <v>#REF!</v>
      </c>
      <c r="C109" s="74" t="e">
        <f>+#REF!</f>
        <v>#REF!</v>
      </c>
      <c r="D109" s="74" t="e">
        <f t="shared" si="61"/>
        <v>#REF!</v>
      </c>
      <c r="F109" s="124" t="e">
        <f t="shared" ref="F109:H111" si="62">((B109/B97)-1)*100</f>
        <v>#REF!</v>
      </c>
      <c r="G109" s="124" t="e">
        <f t="shared" si="62"/>
        <v>#REF!</v>
      </c>
      <c r="H109" s="124" t="e">
        <f t="shared" si="62"/>
        <v>#REF!</v>
      </c>
      <c r="J109" s="74" t="e">
        <f t="shared" ref="J109:K111" si="63">AVERAGE(B106:B108)</f>
        <v>#REF!</v>
      </c>
      <c r="K109" s="74" t="e">
        <f t="shared" si="63"/>
        <v>#REF!</v>
      </c>
      <c r="M109" s="74" t="e">
        <f t="shared" ref="M109:N111" si="64">+B109-J109</f>
        <v>#REF!</v>
      </c>
      <c r="N109" s="74" t="e">
        <f t="shared" si="64"/>
        <v>#REF!</v>
      </c>
      <c r="P109" s="74" t="e">
        <f t="shared" ref="P109:Q111" si="65">AVERAGE(B103:B108)</f>
        <v>#REF!</v>
      </c>
      <c r="Q109" s="74" t="e">
        <f t="shared" si="65"/>
        <v>#REF!</v>
      </c>
      <c r="S109" s="74" t="e">
        <f t="shared" ref="S109:T111" si="66">+B109-P109</f>
        <v>#REF!</v>
      </c>
      <c r="T109" s="74" t="e">
        <f t="shared" si="66"/>
        <v>#REF!</v>
      </c>
    </row>
    <row r="110" spans="1:20" ht="12.6" customHeight="1" x14ac:dyDescent="0.45">
      <c r="B110" s="74" t="e">
        <f>+#REF!</f>
        <v>#REF!</v>
      </c>
      <c r="C110" s="74" t="e">
        <f>+#REF!</f>
        <v>#REF!</v>
      </c>
      <c r="D110" s="74" t="e">
        <f t="shared" si="61"/>
        <v>#REF!</v>
      </c>
      <c r="F110" s="124" t="e">
        <f t="shared" si="62"/>
        <v>#REF!</v>
      </c>
      <c r="G110" s="124" t="e">
        <f t="shared" si="62"/>
        <v>#REF!</v>
      </c>
      <c r="H110" s="124" t="e">
        <f t="shared" si="62"/>
        <v>#REF!</v>
      </c>
      <c r="J110" s="74" t="e">
        <f t="shared" si="63"/>
        <v>#REF!</v>
      </c>
      <c r="K110" s="74" t="e">
        <f t="shared" si="63"/>
        <v>#REF!</v>
      </c>
      <c r="M110" s="74" t="e">
        <f t="shared" si="64"/>
        <v>#REF!</v>
      </c>
      <c r="N110" s="74" t="e">
        <f t="shared" si="64"/>
        <v>#REF!</v>
      </c>
      <c r="P110" s="74" t="e">
        <f t="shared" si="65"/>
        <v>#REF!</v>
      </c>
      <c r="Q110" s="74" t="e">
        <f t="shared" si="65"/>
        <v>#REF!</v>
      </c>
      <c r="S110" s="74" t="e">
        <f t="shared" si="66"/>
        <v>#REF!</v>
      </c>
      <c r="T110" s="74" t="e">
        <f t="shared" si="66"/>
        <v>#REF!</v>
      </c>
    </row>
    <row r="111" spans="1:20" ht="12.6" customHeight="1" x14ac:dyDescent="0.45">
      <c r="B111" s="74" t="e">
        <f>+#REF!</f>
        <v>#REF!</v>
      </c>
      <c r="C111" s="74" t="e">
        <f>+#REF!</f>
        <v>#REF!</v>
      </c>
      <c r="D111" s="74" t="e">
        <f t="shared" si="61"/>
        <v>#REF!</v>
      </c>
      <c r="F111" s="124" t="e">
        <f t="shared" si="62"/>
        <v>#REF!</v>
      </c>
      <c r="G111" s="124" t="e">
        <f t="shared" si="62"/>
        <v>#REF!</v>
      </c>
      <c r="H111" s="124" t="e">
        <f t="shared" si="62"/>
        <v>#REF!</v>
      </c>
      <c r="J111" s="74" t="e">
        <f t="shared" si="63"/>
        <v>#REF!</v>
      </c>
      <c r="K111" s="74" t="e">
        <f t="shared" si="63"/>
        <v>#REF!</v>
      </c>
      <c r="M111" s="74" t="e">
        <f t="shared" si="64"/>
        <v>#REF!</v>
      </c>
      <c r="N111" s="74" t="e">
        <f t="shared" si="64"/>
        <v>#REF!</v>
      </c>
      <c r="P111" s="74" t="e">
        <f t="shared" si="65"/>
        <v>#REF!</v>
      </c>
      <c r="Q111" s="74" t="e">
        <f t="shared" si="65"/>
        <v>#REF!</v>
      </c>
      <c r="S111" s="74" t="e">
        <f t="shared" si="66"/>
        <v>#REF!</v>
      </c>
      <c r="T111" s="74" t="e">
        <f t="shared" si="66"/>
        <v>#REF!</v>
      </c>
    </row>
    <row r="112" spans="1:20" ht="12.6" customHeight="1" x14ac:dyDescent="0.45">
      <c r="B112" s="74" t="e">
        <f>+#REF!</f>
        <v>#REF!</v>
      </c>
      <c r="C112" s="74" t="e">
        <f>+#REF!</f>
        <v>#REF!</v>
      </c>
      <c r="D112" s="74" t="e">
        <f t="shared" si="61"/>
        <v>#REF!</v>
      </c>
      <c r="F112" s="124" t="e">
        <f t="shared" ref="F112:H113" si="67">((B112/B100)-1)*100</f>
        <v>#REF!</v>
      </c>
      <c r="G112" s="124" t="e">
        <f t="shared" si="67"/>
        <v>#REF!</v>
      </c>
      <c r="H112" s="124" t="e">
        <f t="shared" si="67"/>
        <v>#REF!</v>
      </c>
      <c r="J112" s="74" t="e">
        <f>AVERAGE(B109:B111)</f>
        <v>#REF!</v>
      </c>
      <c r="K112" s="74" t="e">
        <f>AVERAGE(C109:C111)</f>
        <v>#REF!</v>
      </c>
      <c r="M112" s="74" t="e">
        <f>+B112-J112</f>
        <v>#REF!</v>
      </c>
      <c r="N112" s="74" t="e">
        <f>+C112-K112</f>
        <v>#REF!</v>
      </c>
      <c r="P112" s="74" t="e">
        <f>AVERAGE(B106:B111)</f>
        <v>#REF!</v>
      </c>
      <c r="Q112" s="74" t="e">
        <f>AVERAGE(C106:C111)</f>
        <v>#REF!</v>
      </c>
      <c r="S112" s="74" t="e">
        <f>+B112-P112</f>
        <v>#REF!</v>
      </c>
      <c r="T112" s="74" t="e">
        <f>+C112-Q112</f>
        <v>#REF!</v>
      </c>
    </row>
    <row r="113" spans="1:20" ht="12.6" customHeight="1" x14ac:dyDescent="0.45">
      <c r="B113" s="74" t="e">
        <f>+#REF!</f>
        <v>#REF!</v>
      </c>
      <c r="C113" s="74" t="e">
        <f>+#REF!</f>
        <v>#REF!</v>
      </c>
      <c r="D113" s="74" t="e">
        <f t="shared" si="61"/>
        <v>#REF!</v>
      </c>
      <c r="F113" s="124" t="e">
        <f t="shared" si="67"/>
        <v>#REF!</v>
      </c>
      <c r="G113" s="124" t="e">
        <f t="shared" si="67"/>
        <v>#REF!</v>
      </c>
      <c r="H113" s="124" t="e">
        <f t="shared" si="67"/>
        <v>#REF!</v>
      </c>
      <c r="J113" s="74" t="e">
        <f>AVERAGE(B110:B112)</f>
        <v>#REF!</v>
      </c>
      <c r="K113" s="74" t="e">
        <f>AVERAGE(C110:C112)</f>
        <v>#REF!</v>
      </c>
      <c r="M113" s="74" t="e">
        <f>+B113-J113</f>
        <v>#REF!</v>
      </c>
      <c r="N113" s="74" t="e">
        <f>+C113-K113</f>
        <v>#REF!</v>
      </c>
      <c r="P113" s="74" t="e">
        <f>AVERAGE(B107:B112)</f>
        <v>#REF!</v>
      </c>
      <c r="Q113" s="74" t="e">
        <f>AVERAGE(C107:C112)</f>
        <v>#REF!</v>
      </c>
      <c r="S113" s="74" t="e">
        <f>+B113-P113</f>
        <v>#REF!</v>
      </c>
      <c r="T113" s="74" t="e">
        <f>+C113-Q113</f>
        <v>#REF!</v>
      </c>
    </row>
    <row r="114" spans="1:20" ht="12.6" customHeight="1" x14ac:dyDescent="0.45">
      <c r="A114" s="38" t="s">
        <v>80</v>
      </c>
      <c r="B114" s="74" t="e">
        <f>+#REF!</f>
        <v>#REF!</v>
      </c>
      <c r="C114" s="74" t="e">
        <f>+#REF!</f>
        <v>#REF!</v>
      </c>
      <c r="D114" s="74" t="e">
        <f t="shared" si="61"/>
        <v>#REF!</v>
      </c>
      <c r="F114" s="124" t="e">
        <f t="shared" ref="F114:F120" si="68">((B114/B102)-1)*100</f>
        <v>#REF!</v>
      </c>
      <c r="G114" s="124" t="e">
        <f t="shared" ref="G114:G120" si="69">((C114/C102)-1)*100</f>
        <v>#REF!</v>
      </c>
      <c r="H114" s="124" t="e">
        <f t="shared" ref="H114:H120" si="70">((D114/D102)-1)*100</f>
        <v>#REF!</v>
      </c>
      <c r="J114" s="74" t="e">
        <f t="shared" ref="J114:J120" si="71">AVERAGE(B111:B113)</f>
        <v>#REF!</v>
      </c>
      <c r="K114" s="74" t="e">
        <f t="shared" ref="K114:K120" si="72">AVERAGE(C111:C113)</f>
        <v>#REF!</v>
      </c>
      <c r="M114" s="74" t="e">
        <f t="shared" ref="M114:M120" si="73">+B114-J114</f>
        <v>#REF!</v>
      </c>
      <c r="N114" s="74" t="e">
        <f t="shared" ref="N114:N120" si="74">+C114-K114</f>
        <v>#REF!</v>
      </c>
      <c r="P114" s="74" t="e">
        <f t="shared" ref="P114:P120" si="75">AVERAGE(B108:B113)</f>
        <v>#REF!</v>
      </c>
      <c r="Q114" s="74" t="e">
        <f t="shared" ref="Q114:Q120" si="76">AVERAGE(C108:C113)</f>
        <v>#REF!</v>
      </c>
      <c r="S114" s="74" t="e">
        <f t="shared" ref="S114:S120" si="77">+B114-P114</f>
        <v>#REF!</v>
      </c>
      <c r="T114" s="74" t="e">
        <f t="shared" ref="T114:T120" si="78">+C114-Q114</f>
        <v>#REF!</v>
      </c>
    </row>
    <row r="115" spans="1:20" ht="12.6" customHeight="1" x14ac:dyDescent="0.45">
      <c r="A115" s="38"/>
      <c r="B115" s="74" t="e">
        <f>+#REF!</f>
        <v>#REF!</v>
      </c>
      <c r="C115" s="74" t="e">
        <f>+#REF!</f>
        <v>#REF!</v>
      </c>
      <c r="D115" s="74" t="e">
        <f t="shared" si="61"/>
        <v>#REF!</v>
      </c>
      <c r="F115" s="124" t="e">
        <f t="shared" si="68"/>
        <v>#REF!</v>
      </c>
      <c r="G115" s="124" t="e">
        <f t="shared" si="69"/>
        <v>#REF!</v>
      </c>
      <c r="H115" s="124" t="e">
        <f t="shared" si="70"/>
        <v>#REF!</v>
      </c>
      <c r="J115" s="74" t="e">
        <f t="shared" si="71"/>
        <v>#REF!</v>
      </c>
      <c r="K115" s="74" t="e">
        <f t="shared" si="72"/>
        <v>#REF!</v>
      </c>
      <c r="M115" s="74" t="e">
        <f t="shared" si="73"/>
        <v>#REF!</v>
      </c>
      <c r="N115" s="74" t="e">
        <f t="shared" si="74"/>
        <v>#REF!</v>
      </c>
      <c r="P115" s="74" t="e">
        <f t="shared" si="75"/>
        <v>#REF!</v>
      </c>
      <c r="Q115" s="74" t="e">
        <f t="shared" si="76"/>
        <v>#REF!</v>
      </c>
      <c r="S115" s="74" t="e">
        <f t="shared" si="77"/>
        <v>#REF!</v>
      </c>
      <c r="T115" s="74" t="e">
        <f t="shared" si="78"/>
        <v>#REF!</v>
      </c>
    </row>
    <row r="116" spans="1:20" ht="12.6" customHeight="1" x14ac:dyDescent="0.45">
      <c r="A116" s="38"/>
      <c r="B116" s="74" t="e">
        <f>+#REF!</f>
        <v>#REF!</v>
      </c>
      <c r="C116" s="74" t="e">
        <f>+#REF!</f>
        <v>#REF!</v>
      </c>
      <c r="D116" s="74" t="e">
        <f t="shared" si="61"/>
        <v>#REF!</v>
      </c>
      <c r="F116" s="124" t="e">
        <f t="shared" si="68"/>
        <v>#REF!</v>
      </c>
      <c r="G116" s="124" t="e">
        <f t="shared" si="69"/>
        <v>#REF!</v>
      </c>
      <c r="H116" s="124" t="e">
        <f t="shared" si="70"/>
        <v>#REF!</v>
      </c>
      <c r="J116" s="74" t="e">
        <f t="shared" si="71"/>
        <v>#REF!</v>
      </c>
      <c r="K116" s="74" t="e">
        <f t="shared" si="72"/>
        <v>#REF!</v>
      </c>
      <c r="M116" s="74" t="e">
        <f t="shared" si="73"/>
        <v>#REF!</v>
      </c>
      <c r="N116" s="74" t="e">
        <f t="shared" si="74"/>
        <v>#REF!</v>
      </c>
      <c r="P116" s="74" t="e">
        <f t="shared" si="75"/>
        <v>#REF!</v>
      </c>
      <c r="Q116" s="74" t="e">
        <f t="shared" si="76"/>
        <v>#REF!</v>
      </c>
      <c r="S116" s="74" t="e">
        <f t="shared" si="77"/>
        <v>#REF!</v>
      </c>
      <c r="T116" s="74" t="e">
        <f t="shared" si="78"/>
        <v>#REF!</v>
      </c>
    </row>
    <row r="117" spans="1:20" ht="12.6" customHeight="1" x14ac:dyDescent="0.45">
      <c r="A117" s="38"/>
      <c r="B117" s="74" t="e">
        <f>+#REF!</f>
        <v>#REF!</v>
      </c>
      <c r="C117" s="74" t="e">
        <f>+#REF!</f>
        <v>#REF!</v>
      </c>
      <c r="D117" s="74" t="e">
        <f t="shared" si="61"/>
        <v>#REF!</v>
      </c>
      <c r="F117" s="124" t="e">
        <f t="shared" si="68"/>
        <v>#REF!</v>
      </c>
      <c r="G117" s="124" t="e">
        <f t="shared" si="69"/>
        <v>#REF!</v>
      </c>
      <c r="H117" s="124" t="e">
        <f t="shared" si="70"/>
        <v>#REF!</v>
      </c>
      <c r="J117" s="74" t="e">
        <f t="shared" si="71"/>
        <v>#REF!</v>
      </c>
      <c r="K117" s="74" t="e">
        <f t="shared" si="72"/>
        <v>#REF!</v>
      </c>
      <c r="M117" s="74" t="e">
        <f t="shared" si="73"/>
        <v>#REF!</v>
      </c>
      <c r="N117" s="74" t="e">
        <f t="shared" si="74"/>
        <v>#REF!</v>
      </c>
      <c r="P117" s="74" t="e">
        <f t="shared" si="75"/>
        <v>#REF!</v>
      </c>
      <c r="Q117" s="74" t="e">
        <f t="shared" si="76"/>
        <v>#REF!</v>
      </c>
      <c r="S117" s="74" t="e">
        <f t="shared" si="77"/>
        <v>#REF!</v>
      </c>
      <c r="T117" s="74" t="e">
        <f t="shared" si="78"/>
        <v>#REF!</v>
      </c>
    </row>
    <row r="118" spans="1:20" ht="12.6" customHeight="1" x14ac:dyDescent="0.45">
      <c r="A118" s="38"/>
      <c r="B118" s="74" t="e">
        <f>+#REF!</f>
        <v>#REF!</v>
      </c>
      <c r="C118" s="74" t="e">
        <f>+#REF!</f>
        <v>#REF!</v>
      </c>
      <c r="D118" s="74" t="e">
        <f>+B118-C118</f>
        <v>#REF!</v>
      </c>
      <c r="F118" s="124" t="e">
        <f t="shared" si="68"/>
        <v>#REF!</v>
      </c>
      <c r="G118" s="124" t="e">
        <f t="shared" si="69"/>
        <v>#REF!</v>
      </c>
      <c r="H118" s="124" t="e">
        <f t="shared" si="70"/>
        <v>#REF!</v>
      </c>
      <c r="J118" s="74" t="e">
        <f t="shared" si="71"/>
        <v>#REF!</v>
      </c>
      <c r="K118" s="74" t="e">
        <f t="shared" si="72"/>
        <v>#REF!</v>
      </c>
      <c r="M118" s="74" t="e">
        <f t="shared" si="73"/>
        <v>#REF!</v>
      </c>
      <c r="N118" s="74" t="e">
        <f t="shared" si="74"/>
        <v>#REF!</v>
      </c>
      <c r="P118" s="74" t="e">
        <f t="shared" si="75"/>
        <v>#REF!</v>
      </c>
      <c r="Q118" s="74" t="e">
        <f t="shared" si="76"/>
        <v>#REF!</v>
      </c>
      <c r="S118" s="74" t="e">
        <f t="shared" si="77"/>
        <v>#REF!</v>
      </c>
      <c r="T118" s="74" t="e">
        <f t="shared" si="78"/>
        <v>#REF!</v>
      </c>
    </row>
    <row r="119" spans="1:20" ht="12.6" customHeight="1" x14ac:dyDescent="0.45">
      <c r="A119" s="38"/>
      <c r="B119" s="74" t="e">
        <f>+#REF!</f>
        <v>#REF!</v>
      </c>
      <c r="C119" s="74" t="e">
        <f>+#REF!</f>
        <v>#REF!</v>
      </c>
      <c r="D119" s="74" t="e">
        <f>+B119-C119</f>
        <v>#REF!</v>
      </c>
      <c r="F119" s="124" t="e">
        <f t="shared" si="68"/>
        <v>#REF!</v>
      </c>
      <c r="G119" s="124" t="e">
        <f t="shared" si="69"/>
        <v>#REF!</v>
      </c>
      <c r="H119" s="124" t="e">
        <f t="shared" si="70"/>
        <v>#REF!</v>
      </c>
      <c r="J119" s="74" t="e">
        <f t="shared" si="71"/>
        <v>#REF!</v>
      </c>
      <c r="K119" s="74" t="e">
        <f t="shared" si="72"/>
        <v>#REF!</v>
      </c>
      <c r="M119" s="74" t="e">
        <f t="shared" si="73"/>
        <v>#REF!</v>
      </c>
      <c r="N119" s="74" t="e">
        <f t="shared" si="74"/>
        <v>#REF!</v>
      </c>
      <c r="P119" s="74" t="e">
        <f t="shared" si="75"/>
        <v>#REF!</v>
      </c>
      <c r="Q119" s="74" t="e">
        <f t="shared" si="76"/>
        <v>#REF!</v>
      </c>
      <c r="S119" s="74" t="e">
        <f t="shared" si="77"/>
        <v>#REF!</v>
      </c>
      <c r="T119" s="74" t="e">
        <f t="shared" si="78"/>
        <v>#REF!</v>
      </c>
    </row>
    <row r="120" spans="1:20" ht="12.6" customHeight="1" x14ac:dyDescent="0.45">
      <c r="A120" s="38" t="s">
        <v>10</v>
      </c>
      <c r="B120" s="74" t="e">
        <f>+#REF!</f>
        <v>#REF!</v>
      </c>
      <c r="C120" s="74" t="e">
        <f>+#REF!</f>
        <v>#REF!</v>
      </c>
      <c r="D120" s="74" t="e">
        <f>+B120-C120</f>
        <v>#REF!</v>
      </c>
      <c r="F120" s="124" t="e">
        <f t="shared" si="68"/>
        <v>#REF!</v>
      </c>
      <c r="G120" s="124" t="e">
        <f t="shared" si="69"/>
        <v>#REF!</v>
      </c>
      <c r="H120" s="124" t="e">
        <f t="shared" si="70"/>
        <v>#REF!</v>
      </c>
      <c r="J120" s="74" t="e">
        <f t="shared" si="71"/>
        <v>#REF!</v>
      </c>
      <c r="K120" s="74" t="e">
        <f t="shared" si="72"/>
        <v>#REF!</v>
      </c>
      <c r="M120" s="74" t="e">
        <f t="shared" si="73"/>
        <v>#REF!</v>
      </c>
      <c r="N120" s="74" t="e">
        <f t="shared" si="74"/>
        <v>#REF!</v>
      </c>
      <c r="P120" s="74" t="e">
        <f t="shared" si="75"/>
        <v>#REF!</v>
      </c>
      <c r="Q120" s="74" t="e">
        <f t="shared" si="76"/>
        <v>#REF!</v>
      </c>
      <c r="S120" s="74" t="e">
        <f t="shared" si="77"/>
        <v>#REF!</v>
      </c>
      <c r="T120" s="74" t="e">
        <f t="shared" si="78"/>
        <v>#REF!</v>
      </c>
    </row>
    <row r="121" spans="1:20" ht="12.6" customHeight="1" x14ac:dyDescent="0.45">
      <c r="B121" s="74"/>
      <c r="C121" s="74"/>
      <c r="D121" s="74"/>
    </row>
    <row r="122" spans="1:20" ht="12.6" customHeight="1" x14ac:dyDescent="0.45">
      <c r="B122" s="74"/>
      <c r="C122" s="74"/>
      <c r="D122" s="74"/>
    </row>
    <row r="123" spans="1:20" ht="12.6" customHeight="1" x14ac:dyDescent="0.45">
      <c r="B123" s="74"/>
      <c r="C123" s="74"/>
      <c r="D123" s="74"/>
    </row>
    <row r="124" spans="1:20" ht="12.6" customHeight="1" x14ac:dyDescent="0.45">
      <c r="B124" s="74"/>
      <c r="C124" s="74"/>
      <c r="D124" s="74"/>
    </row>
    <row r="125" spans="1:20" ht="12.6" customHeight="1" x14ac:dyDescent="0.45">
      <c r="B125" s="74"/>
      <c r="C125" s="74"/>
      <c r="D125" s="74"/>
    </row>
    <row r="126" spans="1:20" ht="12.6" customHeight="1" x14ac:dyDescent="0.45">
      <c r="B126" s="74"/>
      <c r="C126" s="74"/>
      <c r="D126" s="74"/>
    </row>
    <row r="127" spans="1:20" ht="12.6" customHeight="1" x14ac:dyDescent="0.45">
      <c r="B127" s="74"/>
      <c r="C127" s="74"/>
      <c r="D127" s="74"/>
    </row>
    <row r="128" spans="1:20" x14ac:dyDescent="0.45">
      <c r="B128" s="74"/>
      <c r="C128" s="74"/>
      <c r="D128" s="74"/>
    </row>
  </sheetData>
  <mergeCells count="6">
    <mergeCell ref="P2:Q2"/>
    <mergeCell ref="S2:T2"/>
    <mergeCell ref="F1:H1"/>
    <mergeCell ref="F2:H2"/>
    <mergeCell ref="J2:K2"/>
    <mergeCell ref="M2:N2"/>
  </mergeCells>
  <phoneticPr fontId="0" type="noConversion"/>
  <printOptions horizontalCentered="1"/>
  <pageMargins left="0.47244094488188981" right="0.31496062992125984" top="0.19685039370078741" bottom="0" header="0" footer="0"/>
  <pageSetup paperSize="9" orientation="portrait" horizontalDpi="1200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22" zoomScale="120" zoomScaleNormal="100" workbookViewId="0">
      <selection activeCell="K12" sqref="K12"/>
    </sheetView>
  </sheetViews>
  <sheetFormatPr defaultRowHeight="21" x14ac:dyDescent="0.45"/>
  <cols>
    <col min="1" max="1" width="7.6640625" customWidth="1"/>
    <col min="2" max="7" width="0" hidden="1" customWidth="1"/>
  </cols>
  <sheetData>
    <row r="1" spans="1:12" ht="18" customHeight="1" x14ac:dyDescent="0.45">
      <c r="A1" s="72" t="s">
        <v>19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1.85" customHeight="1" x14ac:dyDescent="0.45">
      <c r="B2" s="5"/>
      <c r="C2" s="20"/>
      <c r="D2" s="20"/>
      <c r="E2" s="20"/>
      <c r="F2" s="20"/>
      <c r="G2" s="20"/>
      <c r="H2" s="20"/>
      <c r="I2" s="20"/>
      <c r="L2" s="135" t="s">
        <v>23</v>
      </c>
    </row>
    <row r="3" spans="1:12" ht="11.85" customHeight="1" x14ac:dyDescent="0.45">
      <c r="A3" s="21"/>
      <c r="B3" s="30">
        <v>2543</v>
      </c>
      <c r="C3" s="30">
        <v>2544</v>
      </c>
      <c r="D3" s="30">
        <v>2545</v>
      </c>
      <c r="E3" s="30">
        <v>2546</v>
      </c>
      <c r="F3" s="30">
        <v>2547</v>
      </c>
      <c r="G3" s="30">
        <v>2548</v>
      </c>
      <c r="H3" s="30">
        <v>2549</v>
      </c>
      <c r="I3" s="30">
        <v>2550</v>
      </c>
      <c r="J3" s="30">
        <v>2551</v>
      </c>
      <c r="K3" s="30">
        <v>2552</v>
      </c>
      <c r="L3" s="30">
        <v>2553</v>
      </c>
    </row>
    <row r="4" spans="1:12" ht="11.85" customHeight="1" x14ac:dyDescent="0.45">
      <c r="A4" s="38" t="s">
        <v>4</v>
      </c>
      <c r="B4" s="39">
        <v>5302.87</v>
      </c>
      <c r="C4" s="39">
        <v>5187.21</v>
      </c>
      <c r="D4" s="39">
        <v>4856.8100000000004</v>
      </c>
      <c r="E4" s="40">
        <v>6112.65</v>
      </c>
      <c r="F4" s="39" t="e">
        <f>+#REF!</f>
        <v>#REF!</v>
      </c>
      <c r="G4" s="39" t="e">
        <f>+#REF!</f>
        <v>#REF!</v>
      </c>
      <c r="H4" s="39" t="e">
        <f>+#REF!</f>
        <v>#REF!</v>
      </c>
      <c r="I4" s="39" t="e">
        <f>+#REF!</f>
        <v>#REF!</v>
      </c>
      <c r="J4" s="39" t="e">
        <f>+#REF!</f>
        <v>#REF!</v>
      </c>
      <c r="K4" s="39" t="e">
        <f>+#REF!</f>
        <v>#REF!</v>
      </c>
      <c r="L4" s="39" t="e">
        <f>+#REF!</f>
        <v>#REF!</v>
      </c>
    </row>
    <row r="5" spans="1:12" ht="11.85" customHeight="1" x14ac:dyDescent="0.45">
      <c r="A5" s="38" t="s">
        <v>5</v>
      </c>
      <c r="B5" s="40">
        <v>5406.06</v>
      </c>
      <c r="C5" s="40">
        <v>5261.08</v>
      </c>
      <c r="D5" s="40">
        <v>4863.3500000000004</v>
      </c>
      <c r="E5" s="40">
        <v>6064.27</v>
      </c>
      <c r="F5" s="40" t="e">
        <f>+#REF!</f>
        <v>#REF!</v>
      </c>
      <c r="G5" s="40" t="e">
        <f>+#REF!</f>
        <v>#REF!</v>
      </c>
      <c r="H5" s="40" t="e">
        <f>+#REF!</f>
        <v>#REF!</v>
      </c>
      <c r="I5" s="40" t="e">
        <f>+#REF!</f>
        <v>#REF!</v>
      </c>
      <c r="J5" s="40" t="e">
        <f>+#REF!</f>
        <v>#REF!</v>
      </c>
      <c r="K5" s="40" t="e">
        <f>+#REF!</f>
        <v>#REF!</v>
      </c>
      <c r="L5" s="40" t="e">
        <f>+#REF!</f>
        <v>#REF!</v>
      </c>
    </row>
    <row r="6" spans="1:12" ht="11.85" customHeight="1" x14ac:dyDescent="0.45">
      <c r="A6" s="38" t="s">
        <v>6</v>
      </c>
      <c r="B6" s="40">
        <v>5839.43</v>
      </c>
      <c r="C6" s="40">
        <v>6066.98</v>
      </c>
      <c r="D6" s="40">
        <v>5688.31</v>
      </c>
      <c r="E6" s="40">
        <v>6612.11</v>
      </c>
      <c r="F6" s="40" t="e">
        <f>+#REF!</f>
        <v>#REF!</v>
      </c>
      <c r="G6" s="40" t="e">
        <f>+#REF!</f>
        <v>#REF!</v>
      </c>
      <c r="H6" s="40" t="e">
        <f>+#REF!</f>
        <v>#REF!</v>
      </c>
      <c r="I6" s="40" t="e">
        <f>+#REF!</f>
        <v>#REF!</v>
      </c>
      <c r="J6" s="40" t="e">
        <f>+#REF!</f>
        <v>#REF!</v>
      </c>
      <c r="K6" s="40" t="e">
        <f>+#REF!</f>
        <v>#REF!</v>
      </c>
      <c r="L6" s="40" t="e">
        <f>+#REF!</f>
        <v>#REF!</v>
      </c>
    </row>
    <row r="7" spans="1:12" ht="11.85" customHeight="1" x14ac:dyDescent="0.45">
      <c r="A7" s="38" t="s">
        <v>7</v>
      </c>
      <c r="B7" s="40">
        <v>5248.8</v>
      </c>
      <c r="C7" s="40">
        <v>4893.8599999999997</v>
      </c>
      <c r="D7" s="40">
        <v>4911.82</v>
      </c>
      <c r="E7" s="40">
        <v>5963.49</v>
      </c>
      <c r="F7" s="40" t="e">
        <f>+#REF!</f>
        <v>#REF!</v>
      </c>
      <c r="G7" s="40" t="e">
        <f>+#REF!</f>
        <v>#REF!</v>
      </c>
      <c r="H7" s="40" t="e">
        <f>+#REF!</f>
        <v>#REF!</v>
      </c>
      <c r="I7" s="40" t="e">
        <f>+#REF!</f>
        <v>#REF!</v>
      </c>
      <c r="J7" s="40" t="e">
        <f>+#REF!</f>
        <v>#REF!</v>
      </c>
      <c r="K7" s="40" t="e">
        <f>+#REF!</f>
        <v>#REF!</v>
      </c>
      <c r="L7" s="40" t="e">
        <f>+#REF!</f>
        <v>#REF!</v>
      </c>
    </row>
    <row r="8" spans="1:12" ht="11.85" customHeight="1" x14ac:dyDescent="0.45">
      <c r="A8" s="38" t="s">
        <v>8</v>
      </c>
      <c r="B8" s="40">
        <v>5303.15</v>
      </c>
      <c r="C8" s="40">
        <v>5751.45</v>
      </c>
      <c r="D8" s="40">
        <v>5935.49</v>
      </c>
      <c r="E8" s="40">
        <v>6749.02</v>
      </c>
      <c r="F8" s="40" t="e">
        <f>+#REF!</f>
        <v>#REF!</v>
      </c>
      <c r="G8" s="40" t="e">
        <f>+#REF!</f>
        <v>#REF!</v>
      </c>
      <c r="H8" s="40" t="e">
        <f>+#REF!</f>
        <v>#REF!</v>
      </c>
      <c r="I8" s="40" t="e">
        <f>+#REF!</f>
        <v>#REF!</v>
      </c>
      <c r="J8" s="40" t="e">
        <f>+#REF!</f>
        <v>#REF!</v>
      </c>
      <c r="K8" s="40" t="e">
        <f>+#REF!</f>
        <v>#REF!</v>
      </c>
      <c r="L8" s="40" t="e">
        <f>+#REF!</f>
        <v>#REF!</v>
      </c>
    </row>
    <row r="9" spans="1:12" ht="11.85" customHeight="1" x14ac:dyDescent="0.45">
      <c r="A9" s="38" t="s">
        <v>9</v>
      </c>
      <c r="B9" s="40">
        <v>5574.4</v>
      </c>
      <c r="C9" s="40">
        <v>5559.22</v>
      </c>
      <c r="D9" s="40">
        <v>5834.09</v>
      </c>
      <c r="E9" s="40">
        <v>6591.14</v>
      </c>
      <c r="F9" s="40" t="e">
        <f>+#REF!</f>
        <v>#REF!</v>
      </c>
      <c r="G9" s="40" t="e">
        <f>+#REF!</f>
        <v>#REF!</v>
      </c>
      <c r="H9" s="40" t="e">
        <f>+#REF!</f>
        <v>#REF!</v>
      </c>
      <c r="I9" s="40" t="e">
        <f>+#REF!</f>
        <v>#REF!</v>
      </c>
      <c r="J9" s="40" t="e">
        <f>+#REF!</f>
        <v>#REF!</v>
      </c>
      <c r="K9" s="40" t="e">
        <f>+#REF!</f>
        <v>#REF!</v>
      </c>
      <c r="L9" s="40" t="e">
        <f>+#REF!</f>
        <v>#REF!</v>
      </c>
    </row>
    <row r="10" spans="1:12" ht="11.85" customHeight="1" x14ac:dyDescent="0.45">
      <c r="A10" s="38" t="s">
        <v>10</v>
      </c>
      <c r="B10" s="40">
        <v>6135.21</v>
      </c>
      <c r="C10" s="40">
        <v>5320.2</v>
      </c>
      <c r="D10" s="40">
        <v>5570.72</v>
      </c>
      <c r="E10" s="40">
        <v>6491.77</v>
      </c>
      <c r="F10" s="40" t="e">
        <f>+#REF!</f>
        <v>#REF!</v>
      </c>
      <c r="G10" s="40" t="e">
        <f>+#REF!</f>
        <v>#REF!</v>
      </c>
      <c r="H10" s="40" t="e">
        <f>+#REF!</f>
        <v>#REF!</v>
      </c>
      <c r="I10" s="40" t="e">
        <f>+#REF!</f>
        <v>#REF!</v>
      </c>
      <c r="J10" s="40" t="e">
        <f>+#REF!</f>
        <v>#REF!</v>
      </c>
      <c r="K10" s="40" t="e">
        <f>+#REF!</f>
        <v>#REF!</v>
      </c>
      <c r="L10" s="40" t="e">
        <f>+#REF!</f>
        <v>#REF!</v>
      </c>
    </row>
    <row r="11" spans="1:12" ht="11.85" customHeight="1" x14ac:dyDescent="0.45">
      <c r="A11" s="38" t="s">
        <v>11</v>
      </c>
      <c r="B11" s="40">
        <v>6279.37</v>
      </c>
      <c r="C11" s="40">
        <v>5742.2</v>
      </c>
      <c r="D11" s="40">
        <v>6151.08</v>
      </c>
      <c r="E11" s="40">
        <v>6487.17</v>
      </c>
      <c r="F11" s="40" t="e">
        <f>+#REF!</f>
        <v>#REF!</v>
      </c>
      <c r="G11" s="40" t="e">
        <f>+#REF!</f>
        <v>#REF!</v>
      </c>
      <c r="H11" s="40" t="e">
        <f>+#REF!</f>
        <v>#REF!</v>
      </c>
      <c r="I11" s="40" t="e">
        <f>+#REF!</f>
        <v>#REF!</v>
      </c>
      <c r="J11" s="40" t="e">
        <f>+#REF!</f>
        <v>#REF!</v>
      </c>
      <c r="K11" s="40" t="e">
        <f>+#REF!</f>
        <v>#REF!</v>
      </c>
      <c r="L11" s="40" t="e">
        <f>+#REF!</f>
        <v>#REF!</v>
      </c>
    </row>
    <row r="12" spans="1:12" ht="11.85" customHeight="1" x14ac:dyDescent="0.45">
      <c r="A12" s="38" t="s">
        <v>12</v>
      </c>
      <c r="B12" s="40">
        <v>6089.38</v>
      </c>
      <c r="C12" s="40">
        <v>5490.83</v>
      </c>
      <c r="D12" s="40">
        <v>6284.88</v>
      </c>
      <c r="E12" s="40">
        <v>7100.08</v>
      </c>
      <c r="F12" s="40" t="e">
        <f>+#REF!</f>
        <v>#REF!</v>
      </c>
      <c r="G12" s="40" t="e">
        <f>+#REF!</f>
        <v>#REF!</v>
      </c>
      <c r="H12" s="40" t="e">
        <f>+#REF!</f>
        <v>#REF!</v>
      </c>
      <c r="I12" s="40" t="e">
        <f>+#REF!</f>
        <v>#REF!</v>
      </c>
      <c r="J12" s="40" t="e">
        <f>+#REF!</f>
        <v>#REF!</v>
      </c>
      <c r="K12" s="40" t="e">
        <f>+#REF!</f>
        <v>#REF!</v>
      </c>
      <c r="L12" s="40" t="e">
        <f>+#REF!</f>
        <v>#REF!</v>
      </c>
    </row>
    <row r="13" spans="1:12" ht="11.85" customHeight="1" x14ac:dyDescent="0.45">
      <c r="A13" s="38" t="s">
        <v>13</v>
      </c>
      <c r="B13" s="40">
        <v>6309.06</v>
      </c>
      <c r="C13" s="40">
        <v>5435.98</v>
      </c>
      <c r="D13" s="40">
        <v>6315</v>
      </c>
      <c r="E13" s="40">
        <v>7415.55</v>
      </c>
      <c r="F13" s="40" t="e">
        <f>+#REF!</f>
        <v>#REF!</v>
      </c>
      <c r="G13" s="40" t="e">
        <f>+#REF!</f>
        <v>#REF!</v>
      </c>
      <c r="H13" s="40" t="e">
        <f>+#REF!</f>
        <v>#REF!</v>
      </c>
      <c r="I13" s="40" t="e">
        <f>+#REF!</f>
        <v>#REF!</v>
      </c>
      <c r="J13" s="40" t="e">
        <f>+#REF!</f>
        <v>#REF!</v>
      </c>
      <c r="K13" s="40" t="e">
        <f>+#REF!</f>
        <v>#REF!</v>
      </c>
      <c r="L13" s="40" t="e">
        <f>+#REF!</f>
        <v>#REF!</v>
      </c>
    </row>
    <row r="14" spans="1:12" ht="11.85" customHeight="1" x14ac:dyDescent="0.45">
      <c r="A14" s="38" t="s">
        <v>14</v>
      </c>
      <c r="B14" s="40">
        <v>6219.54</v>
      </c>
      <c r="C14" s="40">
        <v>5441.04</v>
      </c>
      <c r="D14" s="40">
        <v>6200.43</v>
      </c>
      <c r="E14" s="40">
        <v>7212.13</v>
      </c>
      <c r="F14" s="40" t="e">
        <f>+#REF!</f>
        <v>#REF!</v>
      </c>
      <c r="G14" s="40" t="e">
        <f>+#REF!</f>
        <v>#REF!</v>
      </c>
      <c r="H14" s="40" t="e">
        <f>+#REF!</f>
        <v>#REF!</v>
      </c>
      <c r="I14" s="40" t="e">
        <f>+#REF!</f>
        <v>#REF!</v>
      </c>
      <c r="J14" s="40" t="e">
        <f>+#REF!</f>
        <v>#REF!</v>
      </c>
      <c r="K14" s="40" t="e">
        <f>+#REF!</f>
        <v>#REF!</v>
      </c>
      <c r="L14" s="40" t="e">
        <f>+#REF!</f>
        <v>#REF!</v>
      </c>
    </row>
    <row r="15" spans="1:12" ht="11.85" customHeight="1" x14ac:dyDescent="0.45">
      <c r="A15" s="79" t="s">
        <v>15</v>
      </c>
      <c r="B15" s="80">
        <v>5916.97</v>
      </c>
      <c r="C15" s="80">
        <v>5033.18</v>
      </c>
      <c r="D15" s="80">
        <v>5544.33</v>
      </c>
      <c r="E15" s="80">
        <v>7250.01</v>
      </c>
      <c r="F15" s="80" t="e">
        <f>+#REF!</f>
        <v>#REF!</v>
      </c>
      <c r="G15" s="80" t="e">
        <f>+#REF!</f>
        <v>#REF!</v>
      </c>
      <c r="H15" s="80" t="e">
        <f>+#REF!</f>
        <v>#REF!</v>
      </c>
      <c r="I15" s="80" t="e">
        <f>+#REF!</f>
        <v>#REF!</v>
      </c>
      <c r="J15" s="80" t="e">
        <f>+#REF!</f>
        <v>#REF!</v>
      </c>
      <c r="K15" s="80" t="e">
        <f>+#REF!</f>
        <v>#REF!</v>
      </c>
      <c r="L15" s="80" t="e">
        <f>+#REF!</f>
        <v>#REF!</v>
      </c>
    </row>
    <row r="16" spans="1:12" ht="18" customHeight="1" x14ac:dyDescent="0.45">
      <c r="A16" s="73" t="s">
        <v>20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ht="11.85" customHeight="1" x14ac:dyDescent="0.45">
      <c r="B17" s="5"/>
      <c r="C17" s="20"/>
      <c r="D17" s="20"/>
      <c r="E17" s="20"/>
      <c r="F17" s="20"/>
      <c r="G17" s="20"/>
      <c r="H17" s="20"/>
      <c r="I17" s="20"/>
      <c r="L17" s="135" t="s">
        <v>23</v>
      </c>
    </row>
    <row r="18" spans="1:12" ht="11.85" customHeight="1" x14ac:dyDescent="0.45">
      <c r="A18" s="21"/>
      <c r="B18" s="30">
        <v>2543</v>
      </c>
      <c r="C18" s="30">
        <v>2544</v>
      </c>
      <c r="D18" s="30">
        <v>2545</v>
      </c>
      <c r="E18" s="30">
        <v>2546</v>
      </c>
      <c r="F18" s="30">
        <v>2547</v>
      </c>
      <c r="G18" s="30">
        <v>2548</v>
      </c>
      <c r="H18" s="30">
        <v>2549</v>
      </c>
      <c r="I18" s="30">
        <v>2550</v>
      </c>
      <c r="J18" s="30">
        <v>2551</v>
      </c>
      <c r="K18" s="30">
        <v>2552</v>
      </c>
      <c r="L18" s="30">
        <v>2553</v>
      </c>
    </row>
    <row r="19" spans="1:12" ht="11.85" customHeight="1" x14ac:dyDescent="0.45">
      <c r="A19" s="38" t="s">
        <v>4</v>
      </c>
      <c r="B19" s="40">
        <v>4120.25</v>
      </c>
      <c r="C19" s="40">
        <v>5556.5</v>
      </c>
      <c r="D19" s="40">
        <v>4997.34</v>
      </c>
      <c r="E19" s="40">
        <v>5911.84</v>
      </c>
      <c r="F19" s="39" t="e">
        <f>+#REF!</f>
        <v>#REF!</v>
      </c>
      <c r="G19" s="39" t="e">
        <f>+#REF!</f>
        <v>#REF!</v>
      </c>
      <c r="H19" s="39" t="e">
        <f>+#REF!</f>
        <v>#REF!</v>
      </c>
      <c r="I19" s="39" t="e">
        <f>+#REF!</f>
        <v>#REF!</v>
      </c>
      <c r="J19" s="39" t="e">
        <f>+#REF!</f>
        <v>#REF!</v>
      </c>
      <c r="K19" s="39" t="e">
        <f>+#REF!</f>
        <v>#REF!</v>
      </c>
      <c r="L19" s="39" t="e">
        <f>+#REF!</f>
        <v>#REF!</v>
      </c>
    </row>
    <row r="20" spans="1:12" ht="11.85" customHeight="1" x14ac:dyDescent="0.45">
      <c r="A20" s="38" t="s">
        <v>5</v>
      </c>
      <c r="B20" s="40">
        <v>4992.47</v>
      </c>
      <c r="C20" s="40">
        <v>5205.74</v>
      </c>
      <c r="D20" s="40">
        <v>4358.17</v>
      </c>
      <c r="E20" s="40">
        <v>5400.87</v>
      </c>
      <c r="F20" s="40" t="e">
        <f>+#REF!</f>
        <v>#REF!</v>
      </c>
      <c r="G20" s="40" t="e">
        <f>+#REF!</f>
        <v>#REF!</v>
      </c>
      <c r="H20" s="40" t="e">
        <f>+#REF!</f>
        <v>#REF!</v>
      </c>
      <c r="I20" s="40" t="e">
        <f>+#REF!</f>
        <v>#REF!</v>
      </c>
      <c r="J20" s="40" t="e">
        <f>+#REF!</f>
        <v>#REF!</v>
      </c>
      <c r="K20" s="40" t="e">
        <f>+#REF!</f>
        <v>#REF!</v>
      </c>
      <c r="L20" s="40" t="e">
        <f>+#REF!</f>
        <v>#REF!</v>
      </c>
    </row>
    <row r="21" spans="1:12" ht="11.85" customHeight="1" x14ac:dyDescent="0.45">
      <c r="A21" s="38" t="s">
        <v>6</v>
      </c>
      <c r="B21" s="40">
        <v>4768.04</v>
      </c>
      <c r="C21" s="40">
        <v>5764.54</v>
      </c>
      <c r="D21" s="40">
        <v>5270.16</v>
      </c>
      <c r="E21" s="40">
        <v>6103.91</v>
      </c>
      <c r="F21" s="40" t="e">
        <f>+#REF!</f>
        <v>#REF!</v>
      </c>
      <c r="G21" s="40" t="e">
        <f>+#REF!</f>
        <v>#REF!</v>
      </c>
      <c r="H21" s="40" t="e">
        <f>+#REF!</f>
        <v>#REF!</v>
      </c>
      <c r="I21" s="40" t="e">
        <f>+#REF!</f>
        <v>#REF!</v>
      </c>
      <c r="J21" s="40" t="e">
        <f>+#REF!</f>
        <v>#REF!</v>
      </c>
      <c r="K21" s="40" t="e">
        <f>+#REF!</f>
        <v>#REF!</v>
      </c>
      <c r="L21" s="40" t="e">
        <f>+#REF!</f>
        <v>#REF!</v>
      </c>
    </row>
    <row r="22" spans="1:12" ht="11.85" customHeight="1" x14ac:dyDescent="0.45">
      <c r="A22" s="38" t="s">
        <v>7</v>
      </c>
      <c r="B22" s="40">
        <v>4754.07</v>
      </c>
      <c r="C22" s="40">
        <v>4894.16</v>
      </c>
      <c r="D22" s="40">
        <v>5163.91</v>
      </c>
      <c r="E22" s="40">
        <v>5783.99</v>
      </c>
      <c r="F22" s="40" t="e">
        <f>+#REF!</f>
        <v>#REF!</v>
      </c>
      <c r="G22" s="40" t="e">
        <f>+#REF!</f>
        <v>#REF!</v>
      </c>
      <c r="H22" s="40" t="e">
        <f>+#REF!</f>
        <v>#REF!</v>
      </c>
      <c r="I22" s="40" t="e">
        <f>+#REF!</f>
        <v>#REF!</v>
      </c>
      <c r="J22" s="40" t="e">
        <f>+#REF!</f>
        <v>#REF!</v>
      </c>
      <c r="K22" s="40" t="e">
        <f>+#REF!</f>
        <v>#REF!</v>
      </c>
      <c r="L22" s="40" t="e">
        <f>+#REF!</f>
        <v>#REF!</v>
      </c>
    </row>
    <row r="23" spans="1:12" ht="11.85" customHeight="1" x14ac:dyDescent="0.45">
      <c r="A23" s="38" t="s">
        <v>8</v>
      </c>
      <c r="B23" s="40">
        <v>4702.3599999999997</v>
      </c>
      <c r="C23" s="40">
        <v>5327.61</v>
      </c>
      <c r="D23" s="40">
        <v>5281.8</v>
      </c>
      <c r="E23" s="40">
        <v>5985.38</v>
      </c>
      <c r="F23" s="40" t="e">
        <f>+#REF!</f>
        <v>#REF!</v>
      </c>
      <c r="G23" s="40" t="e">
        <f>+#REF!</f>
        <v>#REF!</v>
      </c>
      <c r="H23" s="40" t="e">
        <f>+#REF!</f>
        <v>#REF!</v>
      </c>
      <c r="I23" s="40" t="e">
        <f>+#REF!</f>
        <v>#REF!</v>
      </c>
      <c r="J23" s="40" t="e">
        <f>+#REF!</f>
        <v>#REF!</v>
      </c>
      <c r="K23" s="40" t="e">
        <f>+#REF!</f>
        <v>#REF!</v>
      </c>
      <c r="L23" s="40" t="e">
        <f>+#REF!</f>
        <v>#REF!</v>
      </c>
    </row>
    <row r="24" spans="1:12" ht="11.85" customHeight="1" x14ac:dyDescent="0.45">
      <c r="A24" s="38" t="s">
        <v>9</v>
      </c>
      <c r="B24" s="40">
        <v>5473.05</v>
      </c>
      <c r="C24" s="40">
        <v>4845.03</v>
      </c>
      <c r="D24" s="40">
        <v>5314.82</v>
      </c>
      <c r="E24" s="51">
        <v>5815.86</v>
      </c>
      <c r="F24" s="51" t="e">
        <f>+#REF!</f>
        <v>#REF!</v>
      </c>
      <c r="G24" s="51" t="e">
        <f>+#REF!</f>
        <v>#REF!</v>
      </c>
      <c r="H24" s="51" t="e">
        <f>+#REF!</f>
        <v>#REF!</v>
      </c>
      <c r="I24" s="51" t="e">
        <f>+#REF!</f>
        <v>#REF!</v>
      </c>
      <c r="J24" s="51" t="e">
        <f>+#REF!</f>
        <v>#REF!</v>
      </c>
      <c r="K24" s="51" t="e">
        <f>+#REF!</f>
        <v>#REF!</v>
      </c>
      <c r="L24" s="51" t="e">
        <f>+#REF!</f>
        <v>#REF!</v>
      </c>
    </row>
    <row r="25" spans="1:12" ht="11.85" customHeight="1" x14ac:dyDescent="0.45">
      <c r="A25" s="38" t="s">
        <v>10</v>
      </c>
      <c r="B25" s="40">
        <v>5260.61</v>
      </c>
      <c r="C25" s="40">
        <v>5458.84</v>
      </c>
      <c r="D25" s="40">
        <v>5752.53</v>
      </c>
      <c r="E25" s="40">
        <v>6467.1</v>
      </c>
      <c r="F25" s="40" t="e">
        <f>+#REF!</f>
        <v>#REF!</v>
      </c>
      <c r="G25" s="40" t="e">
        <f>+#REF!</f>
        <v>#REF!</v>
      </c>
      <c r="H25" s="40" t="e">
        <f>+#REF!</f>
        <v>#REF!</v>
      </c>
      <c r="I25" s="40" t="e">
        <f>+#REF!</f>
        <v>#REF!</v>
      </c>
      <c r="J25" s="40" t="e">
        <f>+#REF!</f>
        <v>#REF!</v>
      </c>
      <c r="K25" s="40" t="e">
        <f>+#REF!</f>
        <v>#REF!</v>
      </c>
      <c r="L25" s="40" t="e">
        <f>+#REF!</f>
        <v>#REF!</v>
      </c>
    </row>
    <row r="26" spans="1:12" ht="11.85" customHeight="1" x14ac:dyDescent="0.45">
      <c r="A26" s="38" t="s">
        <v>11</v>
      </c>
      <c r="B26" s="40">
        <v>5833.03</v>
      </c>
      <c r="C26" s="40">
        <v>5109.8900000000003</v>
      </c>
      <c r="D26" s="40">
        <v>5912.98</v>
      </c>
      <c r="E26" s="40">
        <v>6280.7</v>
      </c>
      <c r="F26" s="40" t="e">
        <f>+#REF!</f>
        <v>#REF!</v>
      </c>
      <c r="G26" s="40" t="e">
        <f>+#REF!</f>
        <v>#REF!</v>
      </c>
      <c r="H26" s="40" t="e">
        <f>+#REF!</f>
        <v>#REF!</v>
      </c>
      <c r="I26" s="40" t="e">
        <f>+#REF!</f>
        <v>#REF!</v>
      </c>
      <c r="J26" s="40" t="e">
        <f>+#REF!</f>
        <v>#REF!</v>
      </c>
      <c r="K26" s="40" t="e">
        <f>+#REF!</f>
        <v>#REF!</v>
      </c>
      <c r="L26" s="40" t="e">
        <f>+#REF!</f>
        <v>#REF!</v>
      </c>
    </row>
    <row r="27" spans="1:12" ht="11.85" customHeight="1" x14ac:dyDescent="0.45">
      <c r="A27" s="38" t="s">
        <v>12</v>
      </c>
      <c r="B27" s="40">
        <v>5383.58</v>
      </c>
      <c r="C27" s="40">
        <v>5049.1000000000004</v>
      </c>
      <c r="D27" s="40">
        <v>5478.6</v>
      </c>
      <c r="E27" s="40">
        <v>6345.87</v>
      </c>
      <c r="F27" s="40" t="e">
        <f>+#REF!</f>
        <v>#REF!</v>
      </c>
      <c r="G27" s="40" t="e">
        <f>+#REF!</f>
        <v>#REF!</v>
      </c>
      <c r="H27" s="40" t="e">
        <f>+#REF!</f>
        <v>#REF!</v>
      </c>
      <c r="I27" s="40" t="e">
        <f>+#REF!</f>
        <v>#REF!</v>
      </c>
      <c r="J27" s="40" t="e">
        <f>+#REF!</f>
        <v>#REF!</v>
      </c>
      <c r="K27" s="40" t="e">
        <f>+#REF!</f>
        <v>#REF!</v>
      </c>
      <c r="L27" s="40" t="e">
        <f>+#REF!</f>
        <v>#REF!</v>
      </c>
    </row>
    <row r="28" spans="1:12" ht="11.85" customHeight="1" x14ac:dyDescent="0.45">
      <c r="A28" s="38" t="s">
        <v>13</v>
      </c>
      <c r="B28" s="40">
        <v>5992.04</v>
      </c>
      <c r="C28" s="40">
        <v>5055.74</v>
      </c>
      <c r="D28" s="40">
        <v>5798.53</v>
      </c>
      <c r="E28" s="40">
        <v>6985.37</v>
      </c>
      <c r="F28" s="40" t="e">
        <f>+#REF!</f>
        <v>#REF!</v>
      </c>
      <c r="G28" s="40" t="e">
        <f>+#REF!</f>
        <v>#REF!</v>
      </c>
      <c r="H28" s="40" t="e">
        <f>+#REF!</f>
        <v>#REF!</v>
      </c>
      <c r="I28" s="40" t="e">
        <f>+#REF!</f>
        <v>#REF!</v>
      </c>
      <c r="J28" s="40" t="e">
        <f>+#REF!</f>
        <v>#REF!</v>
      </c>
      <c r="K28" s="40" t="e">
        <f>+#REF!</f>
        <v>#REF!</v>
      </c>
      <c r="L28" s="40" t="e">
        <f>+#REF!</f>
        <v>#REF!</v>
      </c>
    </row>
    <row r="29" spans="1:12" ht="11.85" customHeight="1" x14ac:dyDescent="0.45">
      <c r="A29" s="38" t="s">
        <v>14</v>
      </c>
      <c r="B29" s="40">
        <v>5704.55</v>
      </c>
      <c r="C29" s="40">
        <v>5068.62</v>
      </c>
      <c r="D29" s="40">
        <v>5842.88</v>
      </c>
      <c r="E29" s="40">
        <v>6602.06</v>
      </c>
      <c r="F29" s="40" t="e">
        <f>+#REF!</f>
        <v>#REF!</v>
      </c>
      <c r="G29" s="40" t="e">
        <f>+#REF!</f>
        <v>#REF!</v>
      </c>
      <c r="H29" s="40" t="e">
        <f>+#REF!</f>
        <v>#REF!</v>
      </c>
      <c r="I29" s="40" t="e">
        <f>+#REF!</f>
        <v>#REF!</v>
      </c>
      <c r="J29" s="40" t="e">
        <f>+#REF!</f>
        <v>#REF!</v>
      </c>
      <c r="K29" s="40" t="e">
        <f>+#REF!</f>
        <v>#REF!</v>
      </c>
      <c r="L29" s="40" t="e">
        <f>+#REF!</f>
        <v>#REF!</v>
      </c>
    </row>
    <row r="30" spans="1:12" ht="11.85" customHeight="1" x14ac:dyDescent="0.45">
      <c r="A30" s="79" t="s">
        <v>15</v>
      </c>
      <c r="B30" s="80">
        <v>5196.33</v>
      </c>
      <c r="C30" s="80">
        <v>4393.37</v>
      </c>
      <c r="D30" s="80">
        <v>5067.57</v>
      </c>
      <c r="E30" s="80">
        <v>7331.71</v>
      </c>
      <c r="F30" s="80" t="e">
        <f>+#REF!</f>
        <v>#REF!</v>
      </c>
      <c r="G30" s="80" t="e">
        <f>+#REF!</f>
        <v>#REF!</v>
      </c>
      <c r="H30" s="80" t="e">
        <f>+#REF!</f>
        <v>#REF!</v>
      </c>
      <c r="I30" s="80" t="e">
        <f>+#REF!</f>
        <v>#REF!</v>
      </c>
      <c r="J30" s="80" t="e">
        <f>+#REF!</f>
        <v>#REF!</v>
      </c>
      <c r="K30" s="80" t="e">
        <f>+#REF!</f>
        <v>#REF!</v>
      </c>
      <c r="L30" s="80" t="e">
        <f>+#REF!</f>
        <v>#REF!</v>
      </c>
    </row>
    <row r="31" spans="1:12" ht="18" customHeight="1" x14ac:dyDescent="0.45">
      <c r="A31" s="73" t="s">
        <v>21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2" ht="11.85" customHeight="1" x14ac:dyDescent="0.45">
      <c r="B32" s="5"/>
      <c r="C32" s="20"/>
      <c r="D32" s="20"/>
      <c r="E32" s="20"/>
      <c r="F32" s="20"/>
      <c r="G32" s="20"/>
      <c r="H32" s="20"/>
      <c r="I32" s="20"/>
      <c r="L32" s="135" t="s">
        <v>23</v>
      </c>
    </row>
    <row r="33" spans="1:12" ht="11.85" customHeight="1" x14ac:dyDescent="0.45">
      <c r="A33" s="21"/>
      <c r="B33" s="30">
        <v>2543</v>
      </c>
      <c r="C33" s="30">
        <v>2544</v>
      </c>
      <c r="D33" s="30">
        <v>2545</v>
      </c>
      <c r="E33" s="30">
        <v>2546</v>
      </c>
      <c r="F33" s="30">
        <v>2547</v>
      </c>
      <c r="G33" s="30">
        <v>2548</v>
      </c>
      <c r="H33" s="30">
        <v>2549</v>
      </c>
      <c r="I33" s="30">
        <v>2550</v>
      </c>
      <c r="J33" s="30">
        <v>2551</v>
      </c>
      <c r="K33" s="30">
        <v>2552</v>
      </c>
      <c r="L33" s="30">
        <v>2553</v>
      </c>
    </row>
    <row r="34" spans="1:12" ht="11.85" customHeight="1" x14ac:dyDescent="0.45">
      <c r="A34" s="38" t="s">
        <v>4</v>
      </c>
      <c r="B34" s="39">
        <f t="shared" ref="B34:F41" si="0">+B4-B19</f>
        <v>1182.6199999999999</v>
      </c>
      <c r="C34" s="39">
        <f t="shared" si="0"/>
        <v>-369.28999999999996</v>
      </c>
      <c r="D34" s="39">
        <f t="shared" si="0"/>
        <v>-140.52999999999975</v>
      </c>
      <c r="E34" s="39">
        <f t="shared" si="0"/>
        <v>200.80999999999949</v>
      </c>
      <c r="F34" s="39" t="e">
        <f t="shared" si="0"/>
        <v>#REF!</v>
      </c>
      <c r="G34" s="39" t="e">
        <f t="shared" ref="G34:H42" si="1">+G4-G19</f>
        <v>#REF!</v>
      </c>
      <c r="H34" s="39" t="e">
        <f t="shared" si="1"/>
        <v>#REF!</v>
      </c>
      <c r="I34" s="39" t="e">
        <f t="shared" ref="I34:J38" si="2">+I4-I19</f>
        <v>#REF!</v>
      </c>
      <c r="J34" s="39" t="e">
        <f t="shared" si="2"/>
        <v>#REF!</v>
      </c>
      <c r="K34" s="39" t="e">
        <f t="shared" ref="K34:L37" si="3">+K4-K19</f>
        <v>#REF!</v>
      </c>
      <c r="L34" s="39" t="e">
        <f t="shared" si="3"/>
        <v>#REF!</v>
      </c>
    </row>
    <row r="35" spans="1:12" ht="11.85" customHeight="1" x14ac:dyDescent="0.45">
      <c r="A35" s="38" t="s">
        <v>5</v>
      </c>
      <c r="B35" s="40">
        <f t="shared" si="0"/>
        <v>413.59000000000015</v>
      </c>
      <c r="C35" s="40">
        <f t="shared" si="0"/>
        <v>55.340000000000146</v>
      </c>
      <c r="D35" s="40">
        <f t="shared" si="0"/>
        <v>505.18000000000029</v>
      </c>
      <c r="E35" s="40">
        <f t="shared" si="0"/>
        <v>663.40000000000055</v>
      </c>
      <c r="F35" s="40" t="e">
        <f t="shared" si="0"/>
        <v>#REF!</v>
      </c>
      <c r="G35" s="40" t="e">
        <f t="shared" si="1"/>
        <v>#REF!</v>
      </c>
      <c r="H35" s="40" t="e">
        <f t="shared" si="1"/>
        <v>#REF!</v>
      </c>
      <c r="I35" s="40" t="e">
        <f t="shared" si="2"/>
        <v>#REF!</v>
      </c>
      <c r="J35" s="40" t="e">
        <f t="shared" si="2"/>
        <v>#REF!</v>
      </c>
      <c r="K35" s="40" t="e">
        <f t="shared" si="3"/>
        <v>#REF!</v>
      </c>
      <c r="L35" s="40" t="e">
        <f t="shared" si="3"/>
        <v>#REF!</v>
      </c>
    </row>
    <row r="36" spans="1:12" ht="11.85" customHeight="1" x14ac:dyDescent="0.45">
      <c r="A36" s="38" t="s">
        <v>6</v>
      </c>
      <c r="B36" s="40">
        <f t="shared" si="0"/>
        <v>1071.3900000000003</v>
      </c>
      <c r="C36" s="40">
        <f t="shared" si="0"/>
        <v>302.4399999999996</v>
      </c>
      <c r="D36" s="40">
        <f t="shared" si="0"/>
        <v>418.15000000000055</v>
      </c>
      <c r="E36" s="40">
        <f t="shared" si="0"/>
        <v>508.19999999999982</v>
      </c>
      <c r="F36" s="40" t="e">
        <f t="shared" si="0"/>
        <v>#REF!</v>
      </c>
      <c r="G36" s="40" t="e">
        <f t="shared" si="1"/>
        <v>#REF!</v>
      </c>
      <c r="H36" s="40" t="e">
        <f t="shared" si="1"/>
        <v>#REF!</v>
      </c>
      <c r="I36" s="40" t="e">
        <f t="shared" si="2"/>
        <v>#REF!</v>
      </c>
      <c r="J36" s="40" t="e">
        <f t="shared" si="2"/>
        <v>#REF!</v>
      </c>
      <c r="K36" s="40" t="e">
        <f t="shared" si="3"/>
        <v>#REF!</v>
      </c>
      <c r="L36" s="40" t="e">
        <f t="shared" si="3"/>
        <v>#REF!</v>
      </c>
    </row>
    <row r="37" spans="1:12" ht="11.85" customHeight="1" x14ac:dyDescent="0.45">
      <c r="A37" s="38" t="s">
        <v>7</v>
      </c>
      <c r="B37" s="40">
        <f t="shared" si="0"/>
        <v>494.73000000000047</v>
      </c>
      <c r="C37" s="40">
        <f t="shared" si="0"/>
        <v>-0.3000000000001819</v>
      </c>
      <c r="D37" s="40">
        <f t="shared" si="0"/>
        <v>-252.09000000000015</v>
      </c>
      <c r="E37" s="40">
        <f t="shared" si="0"/>
        <v>179.5</v>
      </c>
      <c r="F37" s="40" t="e">
        <f t="shared" si="0"/>
        <v>#REF!</v>
      </c>
      <c r="G37" s="40" t="e">
        <f t="shared" si="1"/>
        <v>#REF!</v>
      </c>
      <c r="H37" s="40" t="e">
        <f t="shared" si="1"/>
        <v>#REF!</v>
      </c>
      <c r="I37" s="40" t="e">
        <f t="shared" si="2"/>
        <v>#REF!</v>
      </c>
      <c r="J37" s="40" t="e">
        <f t="shared" si="2"/>
        <v>#REF!</v>
      </c>
      <c r="K37" s="40" t="e">
        <f t="shared" si="3"/>
        <v>#REF!</v>
      </c>
      <c r="L37" s="40" t="e">
        <f t="shared" si="3"/>
        <v>#REF!</v>
      </c>
    </row>
    <row r="38" spans="1:12" ht="11.85" customHeight="1" x14ac:dyDescent="0.45">
      <c r="A38" s="38" t="s">
        <v>8</v>
      </c>
      <c r="B38" s="40">
        <f t="shared" si="0"/>
        <v>600.79</v>
      </c>
      <c r="C38" s="40">
        <f t="shared" si="0"/>
        <v>423.84000000000015</v>
      </c>
      <c r="D38" s="40">
        <f t="shared" si="0"/>
        <v>653.6899999999996</v>
      </c>
      <c r="E38" s="40">
        <f t="shared" si="0"/>
        <v>763.64000000000033</v>
      </c>
      <c r="F38" s="40" t="e">
        <f t="shared" si="0"/>
        <v>#REF!</v>
      </c>
      <c r="G38" s="40" t="e">
        <f t="shared" si="1"/>
        <v>#REF!</v>
      </c>
      <c r="H38" s="40" t="e">
        <f t="shared" si="1"/>
        <v>#REF!</v>
      </c>
      <c r="I38" s="40" t="e">
        <f t="shared" si="2"/>
        <v>#REF!</v>
      </c>
      <c r="J38" s="40" t="e">
        <f t="shared" si="2"/>
        <v>#REF!</v>
      </c>
      <c r="K38" s="40" t="e">
        <f t="shared" ref="K38:L45" si="4">+K8-K23</f>
        <v>#REF!</v>
      </c>
      <c r="L38" s="40" t="e">
        <f t="shared" si="4"/>
        <v>#REF!</v>
      </c>
    </row>
    <row r="39" spans="1:12" ht="11.85" customHeight="1" x14ac:dyDescent="0.45">
      <c r="A39" s="38" t="s">
        <v>9</v>
      </c>
      <c r="B39" s="40">
        <f t="shared" si="0"/>
        <v>101.34999999999945</v>
      </c>
      <c r="C39" s="40">
        <f t="shared" si="0"/>
        <v>714.19000000000051</v>
      </c>
      <c r="D39" s="40">
        <f t="shared" si="0"/>
        <v>519.27000000000044</v>
      </c>
      <c r="E39" s="40">
        <f t="shared" si="0"/>
        <v>775.28000000000065</v>
      </c>
      <c r="F39" s="40" t="e">
        <f t="shared" si="0"/>
        <v>#REF!</v>
      </c>
      <c r="G39" s="40" t="e">
        <f t="shared" si="1"/>
        <v>#REF!</v>
      </c>
      <c r="H39" s="40" t="e">
        <f t="shared" si="1"/>
        <v>#REF!</v>
      </c>
      <c r="I39" s="40" t="e">
        <f t="shared" ref="I39:J45" si="5">+I9-I24</f>
        <v>#REF!</v>
      </c>
      <c r="J39" s="40" t="e">
        <f t="shared" si="5"/>
        <v>#REF!</v>
      </c>
      <c r="K39" s="40" t="e">
        <f t="shared" si="4"/>
        <v>#REF!</v>
      </c>
      <c r="L39" s="40" t="e">
        <f t="shared" si="4"/>
        <v>#REF!</v>
      </c>
    </row>
    <row r="40" spans="1:12" ht="11.85" customHeight="1" x14ac:dyDescent="0.45">
      <c r="A40" s="38" t="s">
        <v>10</v>
      </c>
      <c r="B40" s="40">
        <f t="shared" si="0"/>
        <v>874.60000000000036</v>
      </c>
      <c r="C40" s="40">
        <f t="shared" si="0"/>
        <v>-138.64000000000033</v>
      </c>
      <c r="D40" s="40">
        <f t="shared" si="0"/>
        <v>-181.80999999999949</v>
      </c>
      <c r="E40" s="40">
        <f t="shared" si="0"/>
        <v>24.670000000000073</v>
      </c>
      <c r="F40" s="40" t="e">
        <f t="shared" si="0"/>
        <v>#REF!</v>
      </c>
      <c r="G40" s="40" t="e">
        <f t="shared" si="1"/>
        <v>#REF!</v>
      </c>
      <c r="H40" s="40" t="e">
        <f t="shared" si="1"/>
        <v>#REF!</v>
      </c>
      <c r="I40" s="40" t="e">
        <f t="shared" si="5"/>
        <v>#REF!</v>
      </c>
      <c r="J40" s="40" t="e">
        <f t="shared" si="5"/>
        <v>#REF!</v>
      </c>
      <c r="K40" s="40" t="e">
        <f t="shared" si="4"/>
        <v>#REF!</v>
      </c>
      <c r="L40" s="40" t="e">
        <f t="shared" si="4"/>
        <v>#REF!</v>
      </c>
    </row>
    <row r="41" spans="1:12" ht="11.85" customHeight="1" x14ac:dyDescent="0.45">
      <c r="A41" s="38" t="s">
        <v>11</v>
      </c>
      <c r="B41" s="40">
        <f t="shared" ref="B41:E45" si="6">+B11-B26</f>
        <v>446.34000000000015</v>
      </c>
      <c r="C41" s="40">
        <f t="shared" si="6"/>
        <v>632.30999999999949</v>
      </c>
      <c r="D41" s="40">
        <f t="shared" si="6"/>
        <v>238.10000000000036</v>
      </c>
      <c r="E41" s="40">
        <f t="shared" si="6"/>
        <v>206.47000000000025</v>
      </c>
      <c r="F41" s="40" t="e">
        <f t="shared" si="0"/>
        <v>#REF!</v>
      </c>
      <c r="G41" s="40" t="e">
        <f t="shared" si="1"/>
        <v>#REF!</v>
      </c>
      <c r="H41" s="40" t="e">
        <f t="shared" si="1"/>
        <v>#REF!</v>
      </c>
      <c r="I41" s="40" t="e">
        <f t="shared" si="5"/>
        <v>#REF!</v>
      </c>
      <c r="J41" s="40" t="e">
        <f t="shared" si="5"/>
        <v>#REF!</v>
      </c>
      <c r="K41" s="40" t="e">
        <f t="shared" si="4"/>
        <v>#REF!</v>
      </c>
      <c r="L41" s="40" t="e">
        <f>+L11-L26</f>
        <v>#REF!</v>
      </c>
    </row>
    <row r="42" spans="1:12" ht="11.85" customHeight="1" x14ac:dyDescent="0.45">
      <c r="A42" s="38" t="s">
        <v>12</v>
      </c>
      <c r="B42" s="40">
        <f t="shared" si="6"/>
        <v>705.80000000000018</v>
      </c>
      <c r="C42" s="40">
        <f t="shared" si="6"/>
        <v>441.72999999999956</v>
      </c>
      <c r="D42" s="40">
        <f t="shared" si="6"/>
        <v>806.27999999999975</v>
      </c>
      <c r="E42" s="40">
        <f t="shared" si="6"/>
        <v>754.21</v>
      </c>
      <c r="F42" s="40" t="e">
        <f>+F12-F27</f>
        <v>#REF!</v>
      </c>
      <c r="G42" s="40" t="e">
        <f t="shared" si="1"/>
        <v>#REF!</v>
      </c>
      <c r="H42" s="40" t="e">
        <f t="shared" si="1"/>
        <v>#REF!</v>
      </c>
      <c r="I42" s="40" t="e">
        <f t="shared" si="5"/>
        <v>#REF!</v>
      </c>
      <c r="J42" s="40" t="e">
        <f t="shared" si="5"/>
        <v>#REF!</v>
      </c>
      <c r="K42" s="40" t="e">
        <f t="shared" si="4"/>
        <v>#REF!</v>
      </c>
      <c r="L42" s="40" t="e">
        <f>+L12-L27</f>
        <v>#REF!</v>
      </c>
    </row>
    <row r="43" spans="1:12" ht="11.85" customHeight="1" x14ac:dyDescent="0.45">
      <c r="A43" s="38" t="s">
        <v>13</v>
      </c>
      <c r="B43" s="40">
        <f t="shared" si="6"/>
        <v>317.02000000000044</v>
      </c>
      <c r="C43" s="40">
        <f t="shared" si="6"/>
        <v>380.23999999999978</v>
      </c>
      <c r="D43" s="40">
        <f t="shared" si="6"/>
        <v>516.47000000000025</v>
      </c>
      <c r="E43" s="40">
        <f t="shared" si="6"/>
        <v>430.18000000000029</v>
      </c>
      <c r="F43" s="40" t="e">
        <f>+F13-F28</f>
        <v>#REF!</v>
      </c>
      <c r="G43" s="40" t="e">
        <f t="shared" ref="G43:H45" si="7">+G13-G28</f>
        <v>#REF!</v>
      </c>
      <c r="H43" s="40" t="e">
        <f t="shared" si="7"/>
        <v>#REF!</v>
      </c>
      <c r="I43" s="40" t="e">
        <f t="shared" si="5"/>
        <v>#REF!</v>
      </c>
      <c r="J43" s="40" t="e">
        <f>+J13-J28</f>
        <v>#REF!</v>
      </c>
      <c r="K43" s="40" t="e">
        <f t="shared" si="4"/>
        <v>#REF!</v>
      </c>
      <c r="L43" s="40" t="e">
        <f>+L13-L28</f>
        <v>#REF!</v>
      </c>
    </row>
    <row r="44" spans="1:12" ht="11.85" customHeight="1" x14ac:dyDescent="0.45">
      <c r="A44" s="38" t="s">
        <v>14</v>
      </c>
      <c r="B44" s="40">
        <f t="shared" si="6"/>
        <v>514.98999999999978</v>
      </c>
      <c r="C44" s="40">
        <f t="shared" si="6"/>
        <v>372.42000000000007</v>
      </c>
      <c r="D44" s="40">
        <f t="shared" si="6"/>
        <v>357.55000000000018</v>
      </c>
      <c r="E44" s="40">
        <f t="shared" si="6"/>
        <v>610.06999999999971</v>
      </c>
      <c r="F44" s="40" t="e">
        <f>+F14-F29</f>
        <v>#REF!</v>
      </c>
      <c r="G44" s="40" t="e">
        <f t="shared" si="7"/>
        <v>#REF!</v>
      </c>
      <c r="H44" s="40" t="e">
        <f t="shared" si="7"/>
        <v>#REF!</v>
      </c>
      <c r="I44" s="40" t="e">
        <f t="shared" si="5"/>
        <v>#REF!</v>
      </c>
      <c r="J44" s="40" t="e">
        <f>+J14-J29</f>
        <v>#REF!</v>
      </c>
      <c r="K44" s="40" t="e">
        <f t="shared" si="4"/>
        <v>#REF!</v>
      </c>
      <c r="L44" s="40" t="e">
        <f>+L14-L29</f>
        <v>#REF!</v>
      </c>
    </row>
    <row r="45" spans="1:12" ht="11.85" customHeight="1" x14ac:dyDescent="0.45">
      <c r="A45" s="79" t="s">
        <v>15</v>
      </c>
      <c r="B45" s="80">
        <f t="shared" si="6"/>
        <v>720.64000000000033</v>
      </c>
      <c r="C45" s="80">
        <f t="shared" si="6"/>
        <v>639.8100000000004</v>
      </c>
      <c r="D45" s="80">
        <f t="shared" si="6"/>
        <v>476.76000000000022</v>
      </c>
      <c r="E45" s="80">
        <f t="shared" si="6"/>
        <v>-81.699999999999818</v>
      </c>
      <c r="F45" s="80" t="e">
        <f>+F15-F30</f>
        <v>#REF!</v>
      </c>
      <c r="G45" s="80" t="e">
        <f t="shared" si="7"/>
        <v>#REF!</v>
      </c>
      <c r="H45" s="80" t="e">
        <f t="shared" si="7"/>
        <v>#REF!</v>
      </c>
      <c r="I45" s="80" t="e">
        <f t="shared" si="5"/>
        <v>#REF!</v>
      </c>
      <c r="J45" s="80" t="e">
        <f>+J15-J30</f>
        <v>#REF!</v>
      </c>
      <c r="K45" s="80" t="e">
        <f t="shared" si="4"/>
        <v>#REF!</v>
      </c>
      <c r="L45" s="80" t="e">
        <f>+L15-L30</f>
        <v>#REF!</v>
      </c>
    </row>
  </sheetData>
  <phoneticPr fontId="0" type="noConversion"/>
  <printOptions horizontalCentered="1"/>
  <pageMargins left="0.47244094488188981" right="0.31496062992125984" top="0.39370078740157483" bottom="0" header="0" footer="0"/>
  <pageSetup paperSize="9" orientation="landscape" horizontalDpi="4294967292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41"/>
  <sheetViews>
    <sheetView topLeftCell="B7" workbookViewId="0">
      <selection activeCell="C40" sqref="C40"/>
    </sheetView>
  </sheetViews>
  <sheetFormatPr defaultRowHeight="21" x14ac:dyDescent="0.45"/>
  <cols>
    <col min="13" max="13" width="9.5" bestFit="1" customWidth="1"/>
  </cols>
  <sheetData>
    <row r="4" spans="2:18" x14ac:dyDescent="0.45">
      <c r="C4">
        <v>2535</v>
      </c>
      <c r="D4">
        <v>2536</v>
      </c>
      <c r="E4">
        <v>2537</v>
      </c>
      <c r="F4">
        <v>2538</v>
      </c>
      <c r="G4">
        <v>2539</v>
      </c>
      <c r="H4">
        <v>2540</v>
      </c>
      <c r="I4">
        <v>2541</v>
      </c>
      <c r="J4">
        <v>2542</v>
      </c>
      <c r="K4">
        <v>2543</v>
      </c>
      <c r="L4">
        <v>2544</v>
      </c>
    </row>
    <row r="5" spans="2:18" x14ac:dyDescent="0.45">
      <c r="B5" t="s">
        <v>17</v>
      </c>
      <c r="H5" s="8" t="e">
        <f>+#REF!</f>
        <v>#REF!</v>
      </c>
      <c r="I5" s="8" t="e">
        <f>+#REF!</f>
        <v>#REF!</v>
      </c>
      <c r="J5" s="8" t="e">
        <f>+#REF!</f>
        <v>#REF!</v>
      </c>
      <c r="K5" s="8" t="e">
        <f>+#REF!</f>
        <v>#REF!</v>
      </c>
      <c r="L5" s="8" t="e">
        <f>+#REF!</f>
        <v>#REF!</v>
      </c>
    </row>
    <row r="6" spans="2:18" x14ac:dyDescent="0.45">
      <c r="B6" t="s">
        <v>18</v>
      </c>
      <c r="H6" s="8" t="e">
        <f>+#REF!</f>
        <v>#REF!</v>
      </c>
      <c r="I6" s="8" t="e">
        <f>+#REF!</f>
        <v>#REF!</v>
      </c>
      <c r="J6" s="8" t="e">
        <f>+#REF!</f>
        <v>#REF!</v>
      </c>
      <c r="K6" s="8" t="e">
        <f>+#REF!</f>
        <v>#REF!</v>
      </c>
      <c r="L6" s="8" t="e">
        <f>+#REF!</f>
        <v>#REF!</v>
      </c>
    </row>
    <row r="7" spans="2:18" x14ac:dyDescent="0.45">
      <c r="B7" t="s">
        <v>21</v>
      </c>
      <c r="H7" s="8" t="e">
        <f>+H5-H6</f>
        <v>#REF!</v>
      </c>
      <c r="I7" s="8" t="e">
        <f>+I5-I6</f>
        <v>#REF!</v>
      </c>
      <c r="J7" s="8" t="e">
        <f>+J5-J6</f>
        <v>#REF!</v>
      </c>
      <c r="K7" s="8" t="e">
        <f>+K5-K6</f>
        <v>#REF!</v>
      </c>
      <c r="L7" s="8" t="e">
        <f>+L5-L6</f>
        <v>#REF!</v>
      </c>
    </row>
    <row r="10" spans="2:18" x14ac:dyDescent="0.45">
      <c r="C10" t="s">
        <v>28</v>
      </c>
      <c r="D10" t="s">
        <v>29</v>
      </c>
      <c r="E10" t="s">
        <v>30</v>
      </c>
      <c r="I10">
        <v>43</v>
      </c>
      <c r="J10">
        <v>44</v>
      </c>
      <c r="K10">
        <v>45</v>
      </c>
      <c r="L10">
        <v>46</v>
      </c>
      <c r="M10" t="s">
        <v>36</v>
      </c>
    </row>
    <row r="11" spans="2:18" x14ac:dyDescent="0.45">
      <c r="B11" s="19" t="s">
        <v>24</v>
      </c>
      <c r="C11" s="31">
        <v>5302.87</v>
      </c>
      <c r="D11" s="31">
        <v>4120.25</v>
      </c>
      <c r="E11" s="28">
        <f>+C11-D11</f>
        <v>1182.6199999999999</v>
      </c>
      <c r="H11" s="19" t="s">
        <v>4</v>
      </c>
      <c r="I11" s="33">
        <v>5302.87</v>
      </c>
      <c r="J11" s="33">
        <v>5187.21</v>
      </c>
      <c r="K11" s="33" t="e">
        <f>+#REF!</f>
        <v>#REF!</v>
      </c>
      <c r="L11" s="34" t="e">
        <f t="shared" ref="L11:L22" si="0">(R11*L$24)/100</f>
        <v>#REF!</v>
      </c>
      <c r="M11" s="35" t="e">
        <f>+#REF!</f>
        <v>#REF!</v>
      </c>
      <c r="O11" s="29">
        <f>(I11/I$23)*100</f>
        <v>7.6164134789837563</v>
      </c>
      <c r="P11" s="29">
        <f t="shared" ref="P11:P22" si="1">(J11/J$23)*100</f>
        <v>7.9578940585917843</v>
      </c>
      <c r="Q11" s="29" t="e">
        <f t="shared" ref="Q11:Q22" si="2">(K11/K$23)*100</f>
        <v>#REF!</v>
      </c>
      <c r="R11" s="29" t="e">
        <f>AVERAGE(O11:Q11)</f>
        <v>#REF!</v>
      </c>
    </row>
    <row r="12" spans="2:18" x14ac:dyDescent="0.45">
      <c r="B12" s="19" t="s">
        <v>5</v>
      </c>
      <c r="C12" s="31">
        <v>5406.06</v>
      </c>
      <c r="D12" s="31">
        <v>4992.47</v>
      </c>
      <c r="E12" s="28">
        <f t="shared" ref="E12:E40" si="3">+C12-D12</f>
        <v>413.59000000000015</v>
      </c>
      <c r="H12" s="19" t="s">
        <v>5</v>
      </c>
      <c r="I12" s="33">
        <v>5406.06</v>
      </c>
      <c r="J12" s="33">
        <v>5261.08</v>
      </c>
      <c r="K12" s="33" t="e">
        <f>+#REF!</f>
        <v>#REF!</v>
      </c>
      <c r="L12" s="34" t="e">
        <f t="shared" si="0"/>
        <v>#REF!</v>
      </c>
      <c r="M12" s="35" t="e">
        <f>+#REF!</f>
        <v>#REF!</v>
      </c>
      <c r="O12" s="29">
        <f t="shared" ref="O12:O22" si="4">(I12/I$23)*100</f>
        <v>7.7646233553141846</v>
      </c>
      <c r="P12" s="29">
        <f t="shared" si="1"/>
        <v>8.0712208053608911</v>
      </c>
      <c r="Q12" s="29" t="e">
        <f t="shared" si="2"/>
        <v>#REF!</v>
      </c>
      <c r="R12" s="29" t="e">
        <f t="shared" ref="R12:R22" si="5">AVERAGE(O12:Q12)</f>
        <v>#REF!</v>
      </c>
    </row>
    <row r="13" spans="2:18" x14ac:dyDescent="0.45">
      <c r="B13" s="19" t="s">
        <v>6</v>
      </c>
      <c r="C13" s="31">
        <v>5839.43</v>
      </c>
      <c r="D13" s="31">
        <v>4768.04</v>
      </c>
      <c r="E13" s="28">
        <f t="shared" si="3"/>
        <v>1071.3900000000003</v>
      </c>
      <c r="H13" s="19" t="s">
        <v>6</v>
      </c>
      <c r="I13" s="33">
        <v>5839.43</v>
      </c>
      <c r="J13" s="33">
        <v>6066.98</v>
      </c>
      <c r="K13" s="33" t="e">
        <f>+#REF!</f>
        <v>#REF!</v>
      </c>
      <c r="L13" s="34" t="e">
        <f t="shared" si="0"/>
        <v>#REF!</v>
      </c>
      <c r="M13" s="35" t="e">
        <f>+#REF!</f>
        <v>#REF!</v>
      </c>
      <c r="O13" s="29">
        <f t="shared" si="4"/>
        <v>8.3870646200231427</v>
      </c>
      <c r="P13" s="29">
        <f t="shared" si="1"/>
        <v>9.3075823218252562</v>
      </c>
      <c r="Q13" s="29" t="e">
        <f t="shared" si="2"/>
        <v>#REF!</v>
      </c>
      <c r="R13" s="29" t="e">
        <f t="shared" si="5"/>
        <v>#REF!</v>
      </c>
    </row>
    <row r="14" spans="2:18" x14ac:dyDescent="0.45">
      <c r="B14" s="19" t="s">
        <v>7</v>
      </c>
      <c r="C14" s="31">
        <v>5248.8</v>
      </c>
      <c r="D14" s="31">
        <v>4754.07</v>
      </c>
      <c r="E14" s="28">
        <f t="shared" si="3"/>
        <v>494.73000000000047</v>
      </c>
      <c r="H14" s="19" t="s">
        <v>7</v>
      </c>
      <c r="I14" s="33">
        <v>5248.8</v>
      </c>
      <c r="J14" s="33">
        <v>4893.8599999999997</v>
      </c>
      <c r="K14" s="33" t="e">
        <f>+#REF!</f>
        <v>#REF!</v>
      </c>
      <c r="L14" s="34" t="e">
        <f t="shared" si="0"/>
        <v>#REF!</v>
      </c>
      <c r="M14" s="10"/>
      <c r="O14" s="29">
        <f t="shared" si="4"/>
        <v>7.5387537443855779</v>
      </c>
      <c r="P14" s="29">
        <f t="shared" si="1"/>
        <v>7.5078547846684422</v>
      </c>
      <c r="Q14" s="29" t="e">
        <f t="shared" si="2"/>
        <v>#REF!</v>
      </c>
      <c r="R14" s="29" t="e">
        <f t="shared" si="5"/>
        <v>#REF!</v>
      </c>
    </row>
    <row r="15" spans="2:18" x14ac:dyDescent="0.45">
      <c r="B15" s="19" t="s">
        <v>8</v>
      </c>
      <c r="C15" s="31">
        <v>5303.15</v>
      </c>
      <c r="D15" s="31">
        <v>4702.3599999999997</v>
      </c>
      <c r="E15" s="28">
        <f t="shared" si="3"/>
        <v>600.79</v>
      </c>
      <c r="H15" s="19" t="s">
        <v>8</v>
      </c>
      <c r="I15" s="33">
        <v>5303.15</v>
      </c>
      <c r="J15" s="33">
        <v>5751.45</v>
      </c>
      <c r="K15" s="33" t="e">
        <f>+#REF!</f>
        <v>#REF!</v>
      </c>
      <c r="L15" s="34" t="e">
        <f t="shared" si="0"/>
        <v>#REF!</v>
      </c>
      <c r="M15" s="10"/>
      <c r="O15" s="29">
        <f t="shared" si="4"/>
        <v>7.6168156377721328</v>
      </c>
      <c r="P15" s="29">
        <f t="shared" si="1"/>
        <v>8.8235158752562004</v>
      </c>
      <c r="Q15" s="29" t="e">
        <f t="shared" si="2"/>
        <v>#REF!</v>
      </c>
      <c r="R15" s="29" t="e">
        <f t="shared" si="5"/>
        <v>#REF!</v>
      </c>
    </row>
    <row r="16" spans="2:18" x14ac:dyDescent="0.45">
      <c r="B16" s="19" t="s">
        <v>9</v>
      </c>
      <c r="C16" s="31">
        <v>5574.4</v>
      </c>
      <c r="D16" s="31">
        <v>5473.05</v>
      </c>
      <c r="E16" s="28">
        <f t="shared" si="3"/>
        <v>101.34999999999945</v>
      </c>
      <c r="H16" s="19" t="s">
        <v>9</v>
      </c>
      <c r="I16" s="33">
        <v>5574.4</v>
      </c>
      <c r="J16" s="33">
        <v>5559.23</v>
      </c>
      <c r="K16" s="33" t="e">
        <f>+#REF!</f>
        <v>#REF!</v>
      </c>
      <c r="L16" s="34" t="e">
        <f t="shared" si="0"/>
        <v>#REF!</v>
      </c>
      <c r="M16" s="10"/>
      <c r="O16" s="29">
        <f t="shared" si="4"/>
        <v>8.0064069640113846</v>
      </c>
      <c r="P16" s="29">
        <f t="shared" si="1"/>
        <v>8.5286239399108972</v>
      </c>
      <c r="Q16" s="29" t="e">
        <f t="shared" si="2"/>
        <v>#REF!</v>
      </c>
      <c r="R16" s="29" t="e">
        <f t="shared" si="5"/>
        <v>#REF!</v>
      </c>
    </row>
    <row r="17" spans="2:18" x14ac:dyDescent="0.45">
      <c r="B17" s="19" t="s">
        <v>10</v>
      </c>
      <c r="C17" s="31">
        <v>6135.21</v>
      </c>
      <c r="D17" s="31">
        <v>5260.61</v>
      </c>
      <c r="E17" s="28">
        <f t="shared" si="3"/>
        <v>874.60000000000036</v>
      </c>
      <c r="H17" s="19" t="s">
        <v>10</v>
      </c>
      <c r="I17" s="33">
        <v>6135.21</v>
      </c>
      <c r="J17" s="33">
        <v>5320.16</v>
      </c>
      <c r="K17" s="10" t="e">
        <f>+#REF!</f>
        <v>#REF!</v>
      </c>
      <c r="L17" s="34" t="e">
        <f t="shared" si="0"/>
        <v>#REF!</v>
      </c>
      <c r="M17" s="10"/>
      <c r="O17" s="29">
        <f t="shared" si="4"/>
        <v>8.8118879286869074</v>
      </c>
      <c r="P17" s="29">
        <f t="shared" si="1"/>
        <v>8.161857656574087</v>
      </c>
      <c r="Q17" s="29" t="e">
        <f t="shared" si="2"/>
        <v>#REF!</v>
      </c>
      <c r="R17" s="29" t="e">
        <f t="shared" si="5"/>
        <v>#REF!</v>
      </c>
    </row>
    <row r="18" spans="2:18" x14ac:dyDescent="0.45">
      <c r="B18" s="19" t="s">
        <v>11</v>
      </c>
      <c r="C18" s="31">
        <v>6279.37</v>
      </c>
      <c r="D18" s="31">
        <v>5833.03</v>
      </c>
      <c r="E18" s="28">
        <f t="shared" si="3"/>
        <v>446.34000000000015</v>
      </c>
      <c r="F18" s="31"/>
      <c r="H18" s="19" t="s">
        <v>11</v>
      </c>
      <c r="I18" s="33">
        <v>6279.37</v>
      </c>
      <c r="J18" s="33">
        <v>5742.2</v>
      </c>
      <c r="K18" s="10" t="e">
        <f>+#REF!</f>
        <v>#REF!</v>
      </c>
      <c r="L18" s="34" t="e">
        <f t="shared" si="0"/>
        <v>#REF!</v>
      </c>
      <c r="M18" s="10"/>
      <c r="O18" s="29">
        <f t="shared" si="4"/>
        <v>9.0189422534450649</v>
      </c>
      <c r="P18" s="29">
        <f t="shared" si="1"/>
        <v>8.8093251021735668</v>
      </c>
      <c r="Q18" s="29" t="e">
        <f t="shared" si="2"/>
        <v>#REF!</v>
      </c>
      <c r="R18" s="29" t="e">
        <f t="shared" si="5"/>
        <v>#REF!</v>
      </c>
    </row>
    <row r="19" spans="2:18" x14ac:dyDescent="0.45">
      <c r="B19" s="19" t="s">
        <v>12</v>
      </c>
      <c r="C19" s="31">
        <v>6089.38</v>
      </c>
      <c r="D19" s="31">
        <v>5383.58</v>
      </c>
      <c r="E19" s="28">
        <f t="shared" si="3"/>
        <v>705.80000000000018</v>
      </c>
      <c r="F19" s="31"/>
      <c r="H19" s="19" t="s">
        <v>12</v>
      </c>
      <c r="I19" s="33">
        <v>6089.38</v>
      </c>
      <c r="J19" s="33">
        <v>5490.8</v>
      </c>
      <c r="K19" s="10" t="e">
        <f>+#REF!</f>
        <v>#REF!</v>
      </c>
      <c r="L19" s="34" t="e">
        <f t="shared" si="0"/>
        <v>#REF!</v>
      </c>
      <c r="M19" s="10"/>
      <c r="O19" s="29">
        <f t="shared" si="4"/>
        <v>8.7460631527180777</v>
      </c>
      <c r="P19" s="29">
        <f t="shared" si="1"/>
        <v>8.4236429018520109</v>
      </c>
      <c r="Q19" s="29" t="e">
        <f t="shared" si="2"/>
        <v>#REF!</v>
      </c>
      <c r="R19" s="29" t="e">
        <f t="shared" si="5"/>
        <v>#REF!</v>
      </c>
    </row>
    <row r="20" spans="2:18" x14ac:dyDescent="0.45">
      <c r="B20" s="19" t="s">
        <v>13</v>
      </c>
      <c r="C20" s="31">
        <v>6309.06</v>
      </c>
      <c r="D20" s="31">
        <v>5992.04</v>
      </c>
      <c r="E20" s="28">
        <f t="shared" si="3"/>
        <v>317.02000000000044</v>
      </c>
      <c r="F20" s="31"/>
      <c r="H20" s="19" t="s">
        <v>13</v>
      </c>
      <c r="I20" s="33">
        <v>6309.06</v>
      </c>
      <c r="J20" s="33">
        <v>5435.96</v>
      </c>
      <c r="K20" s="33" t="e">
        <f>+#REF!</f>
        <v>#REF!</v>
      </c>
      <c r="L20" s="34" t="e">
        <f t="shared" si="0"/>
        <v>#REF!</v>
      </c>
      <c r="M20" s="10"/>
      <c r="O20" s="29">
        <f t="shared" si="4"/>
        <v>9.0615854478267934</v>
      </c>
      <c r="P20" s="29">
        <f t="shared" si="1"/>
        <v>8.3395107941923694</v>
      </c>
      <c r="Q20" s="29" t="e">
        <f t="shared" si="2"/>
        <v>#REF!</v>
      </c>
      <c r="R20" s="29" t="e">
        <f t="shared" si="5"/>
        <v>#REF!</v>
      </c>
    </row>
    <row r="21" spans="2:18" x14ac:dyDescent="0.45">
      <c r="B21" s="19" t="s">
        <v>14</v>
      </c>
      <c r="C21" s="31">
        <v>6219.54</v>
      </c>
      <c r="D21" s="31">
        <v>5704.55</v>
      </c>
      <c r="E21" s="28">
        <f t="shared" si="3"/>
        <v>514.98999999999978</v>
      </c>
      <c r="F21" s="31"/>
      <c r="H21" s="19" t="s">
        <v>14</v>
      </c>
      <c r="I21" s="33">
        <v>6219.54</v>
      </c>
      <c r="J21" s="33">
        <v>5441.04</v>
      </c>
      <c r="K21" s="33" t="e">
        <f>+#REF!</f>
        <v>#REF!</v>
      </c>
      <c r="L21" s="34" t="e">
        <f t="shared" si="0"/>
        <v>#REF!</v>
      </c>
      <c r="M21" s="10"/>
      <c r="O21" s="29">
        <f t="shared" si="4"/>
        <v>8.933009538057437</v>
      </c>
      <c r="P21" s="29">
        <f t="shared" si="1"/>
        <v>8.3473042133555886</v>
      </c>
      <c r="Q21" s="29" t="e">
        <f t="shared" si="2"/>
        <v>#REF!</v>
      </c>
      <c r="R21" s="29" t="e">
        <f t="shared" si="5"/>
        <v>#REF!</v>
      </c>
    </row>
    <row r="22" spans="2:18" x14ac:dyDescent="0.45">
      <c r="B22" s="19" t="s">
        <v>15</v>
      </c>
      <c r="C22" s="31">
        <v>5916.97</v>
      </c>
      <c r="D22" s="31">
        <v>5196.33</v>
      </c>
      <c r="E22" s="28">
        <f t="shared" si="3"/>
        <v>720.64000000000033</v>
      </c>
      <c r="F22" s="31"/>
      <c r="H22" s="19" t="s">
        <v>15</v>
      </c>
      <c r="I22" s="33">
        <v>5916.97</v>
      </c>
      <c r="J22" s="33">
        <v>5033.2299999999996</v>
      </c>
      <c r="K22" s="33" t="e">
        <f>+#REF!</f>
        <v>#REF!</v>
      </c>
      <c r="L22" s="34" t="e">
        <f t="shared" si="0"/>
        <v>#REF!</v>
      </c>
      <c r="M22" s="10"/>
      <c r="O22" s="29">
        <f t="shared" si="4"/>
        <v>8.498433878775554</v>
      </c>
      <c r="P22" s="29">
        <f t="shared" si="1"/>
        <v>7.7216675462389084</v>
      </c>
      <c r="Q22" s="29" t="e">
        <f t="shared" si="2"/>
        <v>#REF!</v>
      </c>
      <c r="R22" s="29" t="e">
        <f t="shared" si="5"/>
        <v>#REF!</v>
      </c>
    </row>
    <row r="23" spans="2:18" x14ac:dyDescent="0.45">
      <c r="B23" s="19" t="s">
        <v>25</v>
      </c>
      <c r="C23" s="31">
        <v>5187.21</v>
      </c>
      <c r="D23" s="31">
        <v>5556.5</v>
      </c>
      <c r="E23" s="28">
        <f t="shared" si="3"/>
        <v>-369.28999999999996</v>
      </c>
      <c r="H23" s="19"/>
      <c r="I23" s="11">
        <f>SUM(I11:I22)</f>
        <v>69624.239999999991</v>
      </c>
      <c r="J23" s="11">
        <f>SUM(J11:J22)</f>
        <v>65183.199999999997</v>
      </c>
      <c r="K23" s="11" t="e">
        <f>SUM(K11:K22)</f>
        <v>#REF!</v>
      </c>
      <c r="L23" s="34" t="e">
        <f>SUM(L11:L22)</f>
        <v>#REF!</v>
      </c>
      <c r="M23" s="10"/>
      <c r="O23" s="29">
        <f>SUM(O11:O22)</f>
        <v>100</v>
      </c>
      <c r="P23" s="29">
        <f>SUM(P11:P22)</f>
        <v>99.999999999999986</v>
      </c>
      <c r="Q23" s="29" t="e">
        <f>SUM(Q11:Q22)</f>
        <v>#REF!</v>
      </c>
      <c r="R23" s="29" t="e">
        <f>SUM(R11:R22)</f>
        <v>#REF!</v>
      </c>
    </row>
    <row r="24" spans="2:18" x14ac:dyDescent="0.45">
      <c r="B24" s="19" t="s">
        <v>5</v>
      </c>
      <c r="C24" s="31">
        <v>5261.08</v>
      </c>
      <c r="D24" s="31">
        <v>5205.74</v>
      </c>
      <c r="E24" s="28">
        <f t="shared" si="3"/>
        <v>55.340000000000146</v>
      </c>
      <c r="H24" s="19"/>
      <c r="L24" s="32" t="e">
        <f>+K23*1.055</f>
        <v>#REF!</v>
      </c>
      <c r="M24" t="e">
        <f>((L24/K23)-1)*100</f>
        <v>#REF!</v>
      </c>
    </row>
    <row r="25" spans="2:18" x14ac:dyDescent="0.45">
      <c r="B25" s="19" t="s">
        <v>6</v>
      </c>
      <c r="C25" s="31">
        <v>6066.98</v>
      </c>
      <c r="D25" s="31">
        <v>5764.54</v>
      </c>
      <c r="E25" s="28">
        <f t="shared" si="3"/>
        <v>302.4399999999996</v>
      </c>
      <c r="H25" s="19"/>
    </row>
    <row r="26" spans="2:18" x14ac:dyDescent="0.45">
      <c r="B26" s="19" t="s">
        <v>7</v>
      </c>
      <c r="C26" s="31">
        <v>4893.8599999999997</v>
      </c>
      <c r="D26" s="31">
        <v>4894.16</v>
      </c>
      <c r="E26" s="28">
        <f t="shared" si="3"/>
        <v>-0.3000000000001819</v>
      </c>
      <c r="H26" s="19"/>
    </row>
    <row r="27" spans="2:18" x14ac:dyDescent="0.45">
      <c r="B27" s="19" t="s">
        <v>8</v>
      </c>
      <c r="C27" s="31">
        <v>5751.45</v>
      </c>
      <c r="D27" s="31">
        <v>5327.61</v>
      </c>
      <c r="E27" s="28">
        <f t="shared" si="3"/>
        <v>423.84000000000015</v>
      </c>
      <c r="H27" s="19"/>
    </row>
    <row r="28" spans="2:18" x14ac:dyDescent="0.45">
      <c r="B28" s="19" t="s">
        <v>9</v>
      </c>
      <c r="C28" s="31">
        <v>5559.23</v>
      </c>
      <c r="D28" s="31">
        <v>4845.03</v>
      </c>
      <c r="E28" s="28">
        <f t="shared" si="3"/>
        <v>714.19999999999982</v>
      </c>
      <c r="H28" s="19"/>
    </row>
    <row r="29" spans="2:18" x14ac:dyDescent="0.45">
      <c r="B29" s="19" t="s">
        <v>10</v>
      </c>
      <c r="C29" s="31">
        <v>5320.16</v>
      </c>
      <c r="D29" s="31">
        <v>5458.84</v>
      </c>
      <c r="E29" s="28">
        <f t="shared" si="3"/>
        <v>-138.68000000000029</v>
      </c>
      <c r="H29" s="19"/>
    </row>
    <row r="30" spans="2:18" x14ac:dyDescent="0.45">
      <c r="B30" s="19" t="s">
        <v>11</v>
      </c>
      <c r="C30" s="31">
        <v>5742.2</v>
      </c>
      <c r="D30" s="31">
        <v>5109.8900000000003</v>
      </c>
      <c r="E30" s="28">
        <f t="shared" si="3"/>
        <v>632.30999999999949</v>
      </c>
      <c r="H30" s="19"/>
    </row>
    <row r="31" spans="2:18" x14ac:dyDescent="0.45">
      <c r="B31" s="19" t="s">
        <v>12</v>
      </c>
      <c r="C31" s="31">
        <v>5490.8</v>
      </c>
      <c r="D31" s="31">
        <v>5049.1000000000004</v>
      </c>
      <c r="E31" s="28">
        <f t="shared" si="3"/>
        <v>441.69999999999982</v>
      </c>
      <c r="H31" s="19"/>
    </row>
    <row r="32" spans="2:18" x14ac:dyDescent="0.45">
      <c r="B32" s="19" t="s">
        <v>13</v>
      </c>
      <c r="C32" s="31">
        <v>5435.96</v>
      </c>
      <c r="D32" s="31">
        <v>5055.74</v>
      </c>
      <c r="E32" s="28">
        <f t="shared" si="3"/>
        <v>380.22000000000025</v>
      </c>
      <c r="H32" s="19"/>
    </row>
    <row r="33" spans="2:8" x14ac:dyDescent="0.45">
      <c r="B33" s="19" t="s">
        <v>14</v>
      </c>
      <c r="C33" s="31">
        <v>5441.04</v>
      </c>
      <c r="D33" s="31">
        <v>5134.68</v>
      </c>
      <c r="E33" s="28">
        <f t="shared" si="3"/>
        <v>306.35999999999967</v>
      </c>
      <c r="H33" s="19"/>
    </row>
    <row r="34" spans="2:8" x14ac:dyDescent="0.45">
      <c r="B34" s="19" t="s">
        <v>15</v>
      </c>
      <c r="C34" s="31">
        <v>5033.2299999999996</v>
      </c>
      <c r="D34" s="31">
        <v>4393.37</v>
      </c>
      <c r="E34" s="28">
        <f t="shared" si="3"/>
        <v>639.85999999999967</v>
      </c>
      <c r="H34" s="19"/>
    </row>
    <row r="35" spans="2:8" x14ac:dyDescent="0.45">
      <c r="B35" s="27" t="s">
        <v>27</v>
      </c>
      <c r="C35" s="31">
        <v>4870.42</v>
      </c>
      <c r="D35" s="31">
        <v>5002.12</v>
      </c>
      <c r="E35" s="28">
        <f t="shared" si="3"/>
        <v>-131.69999999999982</v>
      </c>
      <c r="H35" s="27"/>
    </row>
    <row r="36" spans="2:8" x14ac:dyDescent="0.45">
      <c r="B36" s="27" t="s">
        <v>5</v>
      </c>
      <c r="C36" s="31">
        <v>4863.66</v>
      </c>
      <c r="D36" s="31">
        <v>4358.5</v>
      </c>
      <c r="E36" s="28">
        <f t="shared" si="3"/>
        <v>505.15999999999985</v>
      </c>
      <c r="H36" s="27"/>
    </row>
    <row r="37" spans="2:8" x14ac:dyDescent="0.45">
      <c r="B37" s="27" t="s">
        <v>6</v>
      </c>
      <c r="C37" s="31">
        <v>5718.8</v>
      </c>
      <c r="D37" s="31">
        <v>5270.2</v>
      </c>
      <c r="E37" s="28">
        <f t="shared" si="3"/>
        <v>448.60000000000036</v>
      </c>
      <c r="H37" s="27"/>
    </row>
    <row r="38" spans="2:8" x14ac:dyDescent="0.45">
      <c r="B38" s="27" t="s">
        <v>7</v>
      </c>
      <c r="C38" s="31">
        <v>4919.82</v>
      </c>
      <c r="D38" s="31">
        <v>5164.3999999999996</v>
      </c>
      <c r="E38" s="28">
        <f t="shared" si="3"/>
        <v>-244.57999999999993</v>
      </c>
      <c r="H38" s="27"/>
    </row>
    <row r="39" spans="2:8" x14ac:dyDescent="0.45">
      <c r="B39" s="27" t="s">
        <v>8</v>
      </c>
      <c r="C39" s="31">
        <v>5935.62</v>
      </c>
      <c r="D39" s="31">
        <v>5284.72</v>
      </c>
      <c r="E39" s="28">
        <f t="shared" si="3"/>
        <v>650.89999999999964</v>
      </c>
      <c r="H39" s="27"/>
    </row>
    <row r="40" spans="2:8" x14ac:dyDescent="0.45">
      <c r="B40" s="27" t="s">
        <v>9</v>
      </c>
      <c r="C40" s="31">
        <v>5895.23</v>
      </c>
      <c r="D40" s="31">
        <v>5316.34</v>
      </c>
      <c r="E40" s="28">
        <f t="shared" si="3"/>
        <v>578.88999999999942</v>
      </c>
      <c r="H40" s="27"/>
    </row>
    <row r="41" spans="2:8" x14ac:dyDescent="0.45">
      <c r="B41" s="27"/>
      <c r="C41" s="31"/>
      <c r="D41" s="31"/>
      <c r="E41" s="28"/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873"/>
  <sheetViews>
    <sheetView topLeftCell="A13" zoomScaleNormal="100" workbookViewId="0">
      <selection sqref="A1:BP1"/>
    </sheetView>
  </sheetViews>
  <sheetFormatPr defaultColWidth="11.1640625" defaultRowHeight="21" x14ac:dyDescent="0.45"/>
  <cols>
    <col min="1" max="1" width="9.6640625" style="194" customWidth="1"/>
    <col min="2" max="14" width="9.6640625" style="194" hidden="1" customWidth="1"/>
    <col min="15" max="16" width="9.6640625" style="194" customWidth="1"/>
    <col min="17" max="17" width="9.6640625" style="194" hidden="1" customWidth="1"/>
    <col min="18" max="20" width="9.6640625" style="194" customWidth="1"/>
    <col min="21" max="22" width="9.6640625" style="194" hidden="1" customWidth="1"/>
    <col min="23" max="23" width="2.1640625" style="194" customWidth="1"/>
    <col min="24" max="39" width="9.6640625" style="194" hidden="1" customWidth="1"/>
    <col min="40" max="41" width="9.6640625" style="194" customWidth="1"/>
    <col min="42" max="42" width="9.6640625" style="194" hidden="1" customWidth="1"/>
    <col min="43" max="43" width="9.6640625" style="194" customWidth="1"/>
    <col min="44" max="46" width="9.6640625" style="194" hidden="1" customWidth="1"/>
    <col min="47" max="48" width="9.6640625" style="194" customWidth="1"/>
    <col min="49" max="49" width="2.1640625" style="194" customWidth="1"/>
    <col min="50" max="62" width="9.6640625" style="194" hidden="1" customWidth="1"/>
    <col min="63" max="64" width="9.6640625" style="194" customWidth="1"/>
    <col min="65" max="65" width="9.6640625" style="194" hidden="1" customWidth="1"/>
    <col min="66" max="68" width="9.6640625" style="194" customWidth="1"/>
    <col min="69" max="69" width="5.83203125" style="194" hidden="1" customWidth="1"/>
    <col min="70" max="70" width="10.1640625" style="194" hidden="1" customWidth="1"/>
    <col min="71" max="16384" width="11.1640625" style="194"/>
  </cols>
  <sheetData>
    <row r="1" spans="1:71" ht="26.25" x14ac:dyDescent="0.55000000000000004">
      <c r="A1" s="438" t="s">
        <v>89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  <c r="AF1" s="438"/>
      <c r="AG1" s="438"/>
      <c r="AH1" s="438"/>
      <c r="AI1" s="438"/>
      <c r="AJ1" s="438"/>
      <c r="AK1" s="438"/>
      <c r="AL1" s="438"/>
      <c r="AM1" s="438"/>
      <c r="AN1" s="438"/>
      <c r="AO1" s="438"/>
      <c r="AP1" s="438"/>
      <c r="AQ1" s="438"/>
      <c r="AR1" s="438"/>
      <c r="AS1" s="438"/>
      <c r="AT1" s="438"/>
      <c r="AU1" s="438"/>
      <c r="AV1" s="438"/>
      <c r="AW1" s="438"/>
      <c r="AX1" s="438"/>
      <c r="AY1" s="438"/>
      <c r="AZ1" s="438"/>
      <c r="BA1" s="438"/>
      <c r="BB1" s="438"/>
      <c r="BC1" s="438"/>
      <c r="BD1" s="438"/>
      <c r="BE1" s="438"/>
      <c r="BF1" s="438"/>
      <c r="BG1" s="438"/>
      <c r="BH1" s="438"/>
      <c r="BI1" s="438"/>
      <c r="BJ1" s="438"/>
      <c r="BK1" s="438"/>
      <c r="BL1" s="438"/>
      <c r="BM1" s="438"/>
      <c r="BN1" s="438"/>
      <c r="BO1" s="438"/>
      <c r="BP1" s="438"/>
      <c r="BQ1" s="193"/>
    </row>
    <row r="2" spans="1:71" ht="16.5" customHeight="1" x14ac:dyDescent="0.45">
      <c r="A2" s="442" t="s">
        <v>38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196"/>
      <c r="V2" s="196"/>
      <c r="X2" s="197" t="s">
        <v>0</v>
      </c>
      <c r="Y2" s="198"/>
      <c r="Z2" s="199" t="s">
        <v>0</v>
      </c>
      <c r="AA2" s="200"/>
      <c r="AB2" s="201" t="s">
        <v>0</v>
      </c>
      <c r="AC2" s="201" t="s">
        <v>0</v>
      </c>
      <c r="AD2" s="201"/>
      <c r="AE2" s="201"/>
      <c r="AF2" s="201" t="s">
        <v>0</v>
      </c>
      <c r="AG2" s="201"/>
      <c r="AH2" s="201" t="s">
        <v>0</v>
      </c>
      <c r="AI2" s="201"/>
      <c r="AJ2" s="201"/>
      <c r="AK2" s="201"/>
      <c r="AL2" s="201"/>
      <c r="AM2" s="441" t="s">
        <v>90</v>
      </c>
      <c r="AN2" s="441"/>
      <c r="AO2" s="441"/>
      <c r="AP2" s="441"/>
      <c r="AQ2" s="441"/>
      <c r="AR2" s="441"/>
      <c r="AS2" s="441"/>
      <c r="AT2" s="441"/>
      <c r="AU2" s="441"/>
      <c r="AV2" s="441"/>
      <c r="AX2" s="202"/>
      <c r="AY2" s="203" t="s">
        <v>1</v>
      </c>
      <c r="AZ2" s="197" t="s">
        <v>1</v>
      </c>
      <c r="BA2" s="199" t="s">
        <v>1</v>
      </c>
      <c r="BB2" s="204" t="s">
        <v>1</v>
      </c>
      <c r="BC2" s="195" t="s">
        <v>1</v>
      </c>
      <c r="BD2" s="195" t="s">
        <v>1</v>
      </c>
      <c r="BE2" s="202"/>
      <c r="BF2" s="202"/>
      <c r="BG2" s="195" t="s">
        <v>1</v>
      </c>
      <c r="BH2" s="202"/>
      <c r="BI2" s="442" t="s">
        <v>1</v>
      </c>
      <c r="BJ2" s="442"/>
      <c r="BK2" s="442"/>
      <c r="BL2" s="442"/>
      <c r="BM2" s="442"/>
      <c r="BN2" s="442"/>
      <c r="BO2" s="442"/>
      <c r="BP2" s="442"/>
      <c r="BQ2" s="442"/>
      <c r="BR2" s="442"/>
    </row>
    <row r="3" spans="1:71" ht="18" customHeight="1" x14ac:dyDescent="0.45">
      <c r="B3" s="205"/>
      <c r="C3" s="205"/>
      <c r="D3" s="205"/>
      <c r="E3" s="205"/>
      <c r="F3" s="205"/>
      <c r="G3" s="205"/>
      <c r="H3" s="206"/>
      <c r="I3" s="206"/>
      <c r="J3" s="206"/>
      <c r="K3" s="206"/>
      <c r="L3" s="206"/>
      <c r="M3" s="206"/>
      <c r="S3" s="440" t="s">
        <v>40</v>
      </c>
      <c r="T3" s="440"/>
      <c r="U3" s="444" t="s">
        <v>40</v>
      </c>
      <c r="V3" s="444"/>
      <c r="W3" s="206"/>
      <c r="X3" s="206"/>
      <c r="Y3" s="206"/>
      <c r="Z3" s="206"/>
      <c r="AB3" s="205"/>
      <c r="AC3" s="205"/>
      <c r="AD3" s="205"/>
      <c r="AE3" s="205"/>
      <c r="AF3" s="205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R3" s="315"/>
      <c r="AS3" s="315"/>
      <c r="AT3" s="315"/>
      <c r="AU3" s="439" t="s">
        <v>3</v>
      </c>
      <c r="AV3" s="439"/>
      <c r="AX3" s="206" t="s">
        <v>3</v>
      </c>
      <c r="AY3" s="205"/>
      <c r="AZ3" s="205"/>
      <c r="BA3" s="205"/>
      <c r="BB3" s="205"/>
      <c r="BC3" s="205"/>
      <c r="BD3" s="205"/>
      <c r="BE3" s="206"/>
      <c r="BF3" s="206"/>
      <c r="BG3" s="206"/>
      <c r="BH3" s="206"/>
      <c r="BI3" s="206"/>
      <c r="BJ3" s="206"/>
      <c r="BO3" s="445" t="s">
        <v>3</v>
      </c>
      <c r="BP3" s="445"/>
      <c r="BQ3" s="445"/>
      <c r="BS3" s="207"/>
    </row>
    <row r="4" spans="1:71" ht="17.45" customHeight="1" x14ac:dyDescent="0.45">
      <c r="A4" s="208"/>
      <c r="B4" s="209">
        <v>2540</v>
      </c>
      <c r="C4" s="209">
        <v>2541</v>
      </c>
      <c r="D4" s="209">
        <v>2542</v>
      </c>
      <c r="E4" s="209">
        <v>2543</v>
      </c>
      <c r="F4" s="209">
        <v>2544</v>
      </c>
      <c r="G4" s="209">
        <v>2545</v>
      </c>
      <c r="H4" s="209">
        <v>2546</v>
      </c>
      <c r="I4" s="209">
        <v>2547</v>
      </c>
      <c r="J4" s="209">
        <v>2548</v>
      </c>
      <c r="K4" s="209">
        <v>2549</v>
      </c>
      <c r="L4" s="209" t="s">
        <v>55</v>
      </c>
      <c r="M4" s="209">
        <v>2550</v>
      </c>
      <c r="N4" s="209">
        <v>2551</v>
      </c>
      <c r="O4" s="209">
        <v>2552</v>
      </c>
      <c r="P4" s="209">
        <v>2553</v>
      </c>
      <c r="Q4" s="289" t="s">
        <v>76</v>
      </c>
      <c r="R4" s="209" t="s">
        <v>104</v>
      </c>
      <c r="S4" s="210" t="s">
        <v>76</v>
      </c>
      <c r="T4" s="209" t="s">
        <v>103</v>
      </c>
      <c r="U4" s="209" t="s">
        <v>91</v>
      </c>
      <c r="V4" s="209" t="s">
        <v>92</v>
      </c>
      <c r="W4" s="211"/>
      <c r="X4" s="209">
        <v>2541</v>
      </c>
      <c r="Y4" s="209">
        <v>2542</v>
      </c>
      <c r="Z4" s="209">
        <v>2543</v>
      </c>
      <c r="AA4" s="209">
        <v>2544</v>
      </c>
      <c r="AB4" s="209">
        <v>2545</v>
      </c>
      <c r="AC4" s="209">
        <v>2546</v>
      </c>
      <c r="AD4" s="209">
        <v>2547</v>
      </c>
      <c r="AE4" s="209">
        <v>2548</v>
      </c>
      <c r="AF4" s="209">
        <v>2549</v>
      </c>
      <c r="AG4" s="209" t="s">
        <v>55</v>
      </c>
      <c r="AH4" s="209">
        <v>2550</v>
      </c>
      <c r="AI4" s="289" t="s">
        <v>60</v>
      </c>
      <c r="AJ4" s="289" t="s">
        <v>99</v>
      </c>
      <c r="AK4" s="289" t="s">
        <v>100</v>
      </c>
      <c r="AL4" s="289" t="s">
        <v>101</v>
      </c>
      <c r="AM4" s="209">
        <v>2551</v>
      </c>
      <c r="AN4" s="209">
        <v>2552</v>
      </c>
      <c r="AO4" s="209">
        <v>2553</v>
      </c>
      <c r="AP4" s="289" t="s">
        <v>76</v>
      </c>
      <c r="AQ4" s="209" t="s">
        <v>104</v>
      </c>
      <c r="AR4" s="210" t="s">
        <v>76</v>
      </c>
      <c r="AS4" s="209">
        <v>2554</v>
      </c>
      <c r="AT4" s="209" t="s">
        <v>91</v>
      </c>
      <c r="AU4" s="209" t="s">
        <v>92</v>
      </c>
      <c r="AV4" s="209" t="s">
        <v>103</v>
      </c>
      <c r="AW4" s="211"/>
      <c r="AX4" s="209">
        <v>2540</v>
      </c>
      <c r="AY4" s="209">
        <v>2541</v>
      </c>
      <c r="AZ4" s="209">
        <v>2542</v>
      </c>
      <c r="BA4" s="209">
        <v>2543</v>
      </c>
      <c r="BB4" s="209">
        <v>2544</v>
      </c>
      <c r="BC4" s="209">
        <v>2545</v>
      </c>
      <c r="BD4" s="209">
        <v>2546</v>
      </c>
      <c r="BE4" s="209">
        <v>2547</v>
      </c>
      <c r="BF4" s="209">
        <v>2548</v>
      </c>
      <c r="BG4" s="209">
        <v>2549</v>
      </c>
      <c r="BH4" s="209" t="s">
        <v>54</v>
      </c>
      <c r="BI4" s="209">
        <v>2550</v>
      </c>
      <c r="BJ4" s="209">
        <v>2551</v>
      </c>
      <c r="BK4" s="209">
        <v>2552</v>
      </c>
      <c r="BL4" s="209">
        <v>2553</v>
      </c>
      <c r="BM4" s="209" t="s">
        <v>71</v>
      </c>
      <c r="BN4" s="209" t="s">
        <v>104</v>
      </c>
      <c r="BO4" s="209" t="s">
        <v>76</v>
      </c>
      <c r="BP4" s="209" t="s">
        <v>103</v>
      </c>
      <c r="BQ4" s="209" t="s">
        <v>93</v>
      </c>
      <c r="BR4" s="209" t="s">
        <v>94</v>
      </c>
    </row>
    <row r="5" spans="1:71" ht="17.45" customHeight="1" x14ac:dyDescent="0.45">
      <c r="A5" s="212" t="s">
        <v>4</v>
      </c>
      <c r="B5" s="213">
        <v>4666.4399999999996</v>
      </c>
      <c r="C5" s="213">
        <v>4283.82</v>
      </c>
      <c r="D5" s="213">
        <v>4056.8</v>
      </c>
      <c r="E5" s="213">
        <v>5302.87</v>
      </c>
      <c r="F5" s="213" t="e">
        <f>+#REF!</f>
        <v>#REF!</v>
      </c>
      <c r="G5" s="213" t="e">
        <f>+#REF!</f>
        <v>#REF!</v>
      </c>
      <c r="H5" s="213" t="e">
        <f>+#REF!</f>
        <v>#REF!</v>
      </c>
      <c r="I5" s="213" t="e">
        <f>+#REF!</f>
        <v>#REF!</v>
      </c>
      <c r="J5" s="213" t="e">
        <f>+#REF!</f>
        <v>#REF!</v>
      </c>
      <c r="K5" s="213" t="e">
        <f>+#REF!</f>
        <v>#REF!</v>
      </c>
      <c r="L5" s="213" t="e">
        <f>($L$23*BH5)/100</f>
        <v>#REF!</v>
      </c>
      <c r="M5" s="213" t="e">
        <f>+#REF!</f>
        <v>#REF!</v>
      </c>
      <c r="N5" s="212" t="e">
        <f>+#REF!</f>
        <v>#REF!</v>
      </c>
      <c r="O5" s="212" t="e">
        <f>+#REF!</f>
        <v>#REF!</v>
      </c>
      <c r="P5" s="212" t="e">
        <f>+#REF!</f>
        <v>#REF!</v>
      </c>
      <c r="Q5" s="290" t="e">
        <f>(Q$23*BP5)/100</f>
        <v>#REF!</v>
      </c>
      <c r="R5" s="212" t="e">
        <f>(R$23*BM5)/100</f>
        <v>#REF!</v>
      </c>
      <c r="S5" s="212" t="e">
        <f t="shared" ref="S5:S10" si="0">+T5</f>
        <v>#REF!</v>
      </c>
      <c r="T5" s="212" t="e">
        <f>+#REF!</f>
        <v>#REF!</v>
      </c>
      <c r="U5" s="214" t="e">
        <f>(BQ5*$U$23)/100</f>
        <v>#REF!</v>
      </c>
      <c r="V5" s="214" t="e">
        <f>(BQ5*V$23)/100</f>
        <v>#REF!</v>
      </c>
      <c r="W5" s="211"/>
      <c r="X5" s="215">
        <f t="shared" ref="X5:AG20" si="1">((C5/B5)-1)*100</f>
        <v>-8.1993982564867451</v>
      </c>
      <c r="Y5" s="215">
        <f t="shared" si="1"/>
        <v>-5.2994757015934262</v>
      </c>
      <c r="Z5" s="215">
        <f t="shared" si="1"/>
        <v>30.715588641293621</v>
      </c>
      <c r="AA5" s="215" t="e">
        <f t="shared" si="1"/>
        <v>#REF!</v>
      </c>
      <c r="AB5" s="215" t="e">
        <f t="shared" si="1"/>
        <v>#REF!</v>
      </c>
      <c r="AC5" s="215" t="e">
        <f t="shared" si="1"/>
        <v>#REF!</v>
      </c>
      <c r="AD5" s="215" t="e">
        <f t="shared" si="1"/>
        <v>#REF!</v>
      </c>
      <c r="AE5" s="215" t="e">
        <f t="shared" si="1"/>
        <v>#REF!</v>
      </c>
      <c r="AF5" s="215" t="e">
        <f t="shared" si="1"/>
        <v>#REF!</v>
      </c>
      <c r="AG5" s="215" t="e">
        <f t="shared" si="1"/>
        <v>#REF!</v>
      </c>
      <c r="AH5" s="215" t="e">
        <f t="shared" ref="AH5:AH23" si="2">((M5/K5)-1)*100</f>
        <v>#REF!</v>
      </c>
      <c r="AI5" s="297">
        <f>+ประมาณ54US!AH5</f>
        <v>0</v>
      </c>
      <c r="AJ5" s="297">
        <f>+ประมาณ54US!AI5</f>
        <v>0</v>
      </c>
      <c r="AK5" s="297">
        <f>+ประมาณ54US!AJ5</f>
        <v>0</v>
      </c>
      <c r="AL5" s="297">
        <f>+ประมาณ54US!AK5</f>
        <v>0</v>
      </c>
      <c r="AM5" s="215" t="e">
        <f>((N5/M5)-1)*100</f>
        <v>#REF!</v>
      </c>
      <c r="AN5" s="215" t="e">
        <f>((O5/N5)-1)*100</f>
        <v>#REF!</v>
      </c>
      <c r="AO5" s="215" t="e">
        <f>((P5/O5)-1)*100</f>
        <v>#REF!</v>
      </c>
      <c r="AP5" s="293" t="e">
        <f>((Q5/P5)-1)*100</f>
        <v>#REF!</v>
      </c>
      <c r="AQ5" s="215" t="e">
        <f t="shared" ref="AQ5:AQ22" si="3">((R5/P5)-1)*100</f>
        <v>#REF!</v>
      </c>
      <c r="AR5" s="215" t="e">
        <f t="shared" ref="AR5:AR20" si="4">((S5/P5)-1)*100</f>
        <v>#REF!</v>
      </c>
      <c r="AS5" s="215" t="e">
        <f t="shared" ref="AS5:AS20" si="5">((T5/P5)-1)*100</f>
        <v>#REF!</v>
      </c>
      <c r="AT5" s="215" t="e">
        <f t="shared" ref="AT5:AT22" si="6">((U5/P5)-1)*100</f>
        <v>#REF!</v>
      </c>
      <c r="AU5" s="215" t="e">
        <f>((S5/P5)-1)*100</f>
        <v>#REF!</v>
      </c>
      <c r="AV5" s="215" t="e">
        <f t="shared" ref="AV5:AV23" si="7">((T5/P5)-1)*100</f>
        <v>#REF!</v>
      </c>
      <c r="AW5" s="215"/>
      <c r="AX5" s="215">
        <f t="shared" ref="AX5:BG20" si="8">+(B5/B$23)*100</f>
        <v>7.9994994355793301</v>
      </c>
      <c r="AY5" s="215">
        <f t="shared" si="8"/>
        <v>7.861652591013371</v>
      </c>
      <c r="AZ5" s="215">
        <f t="shared" si="8"/>
        <v>6.9390362696693408</v>
      </c>
      <c r="BA5" s="215">
        <f t="shared" si="8"/>
        <v>7.6164134789837563</v>
      </c>
      <c r="BB5" s="215" t="e">
        <f t="shared" si="8"/>
        <v>#REF!</v>
      </c>
      <c r="BC5" s="215" t="e">
        <f t="shared" si="8"/>
        <v>#REF!</v>
      </c>
      <c r="BD5" s="215" t="e">
        <f t="shared" si="8"/>
        <v>#REF!</v>
      </c>
      <c r="BE5" s="215" t="e">
        <f t="shared" si="8"/>
        <v>#REF!</v>
      </c>
      <c r="BF5" s="215" t="e">
        <f t="shared" si="8"/>
        <v>#REF!</v>
      </c>
      <c r="BG5" s="215" t="e">
        <f t="shared" si="8"/>
        <v>#REF!</v>
      </c>
      <c r="BH5" s="216" t="e">
        <f>AVERAGE(BE5:BG5)</f>
        <v>#REF!</v>
      </c>
      <c r="BI5" s="215" t="e">
        <f t="shared" ref="BI5:BL23" si="9">+(M5/M$23)*100</f>
        <v>#REF!</v>
      </c>
      <c r="BJ5" s="215" t="e">
        <f t="shared" si="9"/>
        <v>#REF!</v>
      </c>
      <c r="BK5" s="215" t="e">
        <f t="shared" si="9"/>
        <v>#REF!</v>
      </c>
      <c r="BL5" s="215" t="e">
        <f t="shared" si="9"/>
        <v>#REF!</v>
      </c>
      <c r="BM5" s="215" t="e">
        <f>AVERAGE(BL5,BJ5,BK5)</f>
        <v>#REF!</v>
      </c>
      <c r="BN5" s="215" t="e">
        <f t="shared" ref="BN5:BP20" si="10">+(R5/R$23)*100</f>
        <v>#REF!</v>
      </c>
      <c r="BO5" s="215" t="e">
        <f t="shared" si="10"/>
        <v>#REF!</v>
      </c>
      <c r="BP5" s="215" t="e">
        <f t="shared" si="10"/>
        <v>#REF!</v>
      </c>
      <c r="BQ5" s="217" t="e">
        <f>AVERAGE(BK5,BL5,BP5)</f>
        <v>#REF!</v>
      </c>
      <c r="BR5" s="218" t="e">
        <f>AVERAGE(BK5,BL5,BP5)</f>
        <v>#REF!</v>
      </c>
    </row>
    <row r="6" spans="1:71" ht="17.45" customHeight="1" x14ac:dyDescent="0.45">
      <c r="A6" s="212" t="s">
        <v>5</v>
      </c>
      <c r="B6" s="213">
        <v>4353.1099999999997</v>
      </c>
      <c r="C6" s="213">
        <v>4488.3999999999996</v>
      </c>
      <c r="D6" s="213">
        <v>4238.6400000000003</v>
      </c>
      <c r="E6" s="213">
        <v>5406.06</v>
      </c>
      <c r="F6" s="213" t="e">
        <f>+#REF!</f>
        <v>#REF!</v>
      </c>
      <c r="G6" s="213" t="e">
        <f>+#REF!</f>
        <v>#REF!</v>
      </c>
      <c r="H6" s="213" t="e">
        <f>+#REF!</f>
        <v>#REF!</v>
      </c>
      <c r="I6" s="213" t="e">
        <f>+#REF!</f>
        <v>#REF!</v>
      </c>
      <c r="J6" s="213" t="e">
        <f>+#REF!</f>
        <v>#REF!</v>
      </c>
      <c r="K6" s="213" t="e">
        <f>+#REF!</f>
        <v>#REF!</v>
      </c>
      <c r="L6" s="213" t="e">
        <f>($L$23*BH6)/100</f>
        <v>#REF!</v>
      </c>
      <c r="M6" s="213" t="e">
        <f>+#REF!</f>
        <v>#REF!</v>
      </c>
      <c r="N6" s="212" t="e">
        <f>+#REF!</f>
        <v>#REF!</v>
      </c>
      <c r="O6" s="212" t="e">
        <f>+#REF!</f>
        <v>#REF!</v>
      </c>
      <c r="P6" s="212" t="e">
        <f>+#REF!</f>
        <v>#REF!</v>
      </c>
      <c r="Q6" s="290" t="e">
        <f>(Q$23*BP6)/100</f>
        <v>#REF!</v>
      </c>
      <c r="R6" s="212" t="e">
        <f>(R$23*BM6)/100</f>
        <v>#REF!</v>
      </c>
      <c r="S6" s="212" t="e">
        <f t="shared" si="0"/>
        <v>#REF!</v>
      </c>
      <c r="T6" s="212" t="e">
        <f>+#REF!</f>
        <v>#REF!</v>
      </c>
      <c r="U6" s="214" t="e">
        <f t="shared" ref="U6:U22" si="11">(BQ6*$U$23)/100</f>
        <v>#REF!</v>
      </c>
      <c r="V6" s="214" t="e">
        <f t="shared" ref="V6:V22" si="12">(BQ6*V$23)/100</f>
        <v>#REF!</v>
      </c>
      <c r="W6" s="211"/>
      <c r="X6" s="215">
        <f t="shared" si="1"/>
        <v>3.1078929776642505</v>
      </c>
      <c r="Y6" s="215">
        <f t="shared" si="1"/>
        <v>-5.564566437928864</v>
      </c>
      <c r="Z6" s="215">
        <f t="shared" si="1"/>
        <v>27.542324896664972</v>
      </c>
      <c r="AA6" s="215" t="e">
        <f t="shared" si="1"/>
        <v>#REF!</v>
      </c>
      <c r="AB6" s="215" t="e">
        <f t="shared" si="1"/>
        <v>#REF!</v>
      </c>
      <c r="AC6" s="215" t="e">
        <f t="shared" si="1"/>
        <v>#REF!</v>
      </c>
      <c r="AD6" s="215" t="e">
        <f t="shared" si="1"/>
        <v>#REF!</v>
      </c>
      <c r="AE6" s="215" t="e">
        <f t="shared" si="1"/>
        <v>#REF!</v>
      </c>
      <c r="AF6" s="215" t="e">
        <f t="shared" si="1"/>
        <v>#REF!</v>
      </c>
      <c r="AG6" s="215" t="e">
        <f t="shared" si="1"/>
        <v>#REF!</v>
      </c>
      <c r="AH6" s="215" t="e">
        <f t="shared" si="2"/>
        <v>#REF!</v>
      </c>
      <c r="AI6" s="297">
        <f>+ประมาณ54US!AH6</f>
        <v>0</v>
      </c>
      <c r="AJ6" s="297">
        <f>+ประมาณ54US!AI6</f>
        <v>0</v>
      </c>
      <c r="AK6" s="297">
        <f>+ประมาณ54US!AJ6</f>
        <v>0</v>
      </c>
      <c r="AL6" s="297">
        <f>+ประมาณ54US!AK6</f>
        <v>0</v>
      </c>
      <c r="AM6" s="215" t="e">
        <f t="shared" ref="AM6:AP23" si="13">((N6/M6)-1)*100</f>
        <v>#REF!</v>
      </c>
      <c r="AN6" s="215" t="e">
        <f t="shared" si="13"/>
        <v>#REF!</v>
      </c>
      <c r="AO6" s="215" t="e">
        <f t="shared" si="13"/>
        <v>#REF!</v>
      </c>
      <c r="AP6" s="293" t="e">
        <f t="shared" si="13"/>
        <v>#REF!</v>
      </c>
      <c r="AQ6" s="215" t="e">
        <f t="shared" si="3"/>
        <v>#REF!</v>
      </c>
      <c r="AR6" s="215" t="e">
        <f t="shared" si="4"/>
        <v>#REF!</v>
      </c>
      <c r="AS6" s="215" t="e">
        <f t="shared" si="5"/>
        <v>#REF!</v>
      </c>
      <c r="AT6" s="215" t="e">
        <f t="shared" si="6"/>
        <v>#REF!</v>
      </c>
      <c r="AU6" s="215" t="e">
        <f t="shared" ref="AU6:AU23" si="14">((S6/P6)-1)*100</f>
        <v>#REF!</v>
      </c>
      <c r="AV6" s="215" t="e">
        <f t="shared" si="7"/>
        <v>#REF!</v>
      </c>
      <c r="AW6" s="215"/>
      <c r="AX6" s="215">
        <f t="shared" si="8"/>
        <v>7.4623698125369096</v>
      </c>
      <c r="AY6" s="215">
        <f t="shared" si="8"/>
        <v>8.2370971444888941</v>
      </c>
      <c r="AZ6" s="215">
        <f t="shared" si="8"/>
        <v>7.250068205006718</v>
      </c>
      <c r="BA6" s="215">
        <f t="shared" si="8"/>
        <v>7.7646233553141846</v>
      </c>
      <c r="BB6" s="215" t="e">
        <f t="shared" si="8"/>
        <v>#REF!</v>
      </c>
      <c r="BC6" s="215" t="e">
        <f t="shared" si="8"/>
        <v>#REF!</v>
      </c>
      <c r="BD6" s="215" t="e">
        <f t="shared" si="8"/>
        <v>#REF!</v>
      </c>
      <c r="BE6" s="215" t="e">
        <f t="shared" si="8"/>
        <v>#REF!</v>
      </c>
      <c r="BF6" s="215" t="e">
        <f t="shared" si="8"/>
        <v>#REF!</v>
      </c>
      <c r="BG6" s="215" t="e">
        <f t="shared" si="8"/>
        <v>#REF!</v>
      </c>
      <c r="BH6" s="216" t="e">
        <f t="shared" ref="BH6:BH22" si="15">AVERAGE(BE6:BG6)</f>
        <v>#REF!</v>
      </c>
      <c r="BI6" s="215" t="e">
        <f t="shared" si="9"/>
        <v>#REF!</v>
      </c>
      <c r="BJ6" s="215" t="e">
        <f t="shared" si="9"/>
        <v>#REF!</v>
      </c>
      <c r="BK6" s="215" t="e">
        <f t="shared" si="9"/>
        <v>#REF!</v>
      </c>
      <c r="BL6" s="215" t="e">
        <f t="shared" si="9"/>
        <v>#REF!</v>
      </c>
      <c r="BM6" s="215" t="e">
        <f t="shared" ref="BM6:BM23" si="16">AVERAGE(BL6,BJ6,BK6)</f>
        <v>#REF!</v>
      </c>
      <c r="BN6" s="215" t="e">
        <f t="shared" si="10"/>
        <v>#REF!</v>
      </c>
      <c r="BO6" s="215" t="e">
        <f t="shared" si="10"/>
        <v>#REF!</v>
      </c>
      <c r="BP6" s="215" t="e">
        <f t="shared" si="10"/>
        <v>#REF!</v>
      </c>
      <c r="BQ6" s="217" t="e">
        <f t="shared" ref="BQ6:BQ23" si="17">AVERAGE(BK6,BL6,BP6)</f>
        <v>#REF!</v>
      </c>
      <c r="BR6" s="218" t="e">
        <f t="shared" ref="BR6:BR23" si="18">AVERAGE(BK6,BL6,BP6)</f>
        <v>#REF!</v>
      </c>
    </row>
    <row r="7" spans="1:71" ht="17.45" customHeight="1" x14ac:dyDescent="0.45">
      <c r="A7" s="212" t="s">
        <v>6</v>
      </c>
      <c r="B7" s="213">
        <v>5031.7</v>
      </c>
      <c r="C7" s="213">
        <v>4866.5200000000004</v>
      </c>
      <c r="D7" s="213">
        <v>4777.37</v>
      </c>
      <c r="E7" s="213">
        <v>5839.43</v>
      </c>
      <c r="F7" s="213" t="e">
        <f>+#REF!</f>
        <v>#REF!</v>
      </c>
      <c r="G7" s="213" t="e">
        <f>+#REF!</f>
        <v>#REF!</v>
      </c>
      <c r="H7" s="213" t="e">
        <f>+#REF!</f>
        <v>#REF!</v>
      </c>
      <c r="I7" s="213" t="e">
        <f>+#REF!</f>
        <v>#REF!</v>
      </c>
      <c r="J7" s="213" t="e">
        <f>+#REF!</f>
        <v>#REF!</v>
      </c>
      <c r="K7" s="213" t="e">
        <f>+#REF!</f>
        <v>#REF!</v>
      </c>
      <c r="L7" s="213" t="e">
        <f>($L$23*BH7)/100</f>
        <v>#REF!</v>
      </c>
      <c r="M7" s="213" t="e">
        <f>+#REF!</f>
        <v>#REF!</v>
      </c>
      <c r="N7" s="212" t="e">
        <f>+#REF!</f>
        <v>#REF!</v>
      </c>
      <c r="O7" s="212" t="e">
        <f>+#REF!</f>
        <v>#REF!</v>
      </c>
      <c r="P7" s="212" t="e">
        <f>+#REF!</f>
        <v>#REF!</v>
      </c>
      <c r="Q7" s="290" t="e">
        <f>(Q$23*BP7)/100</f>
        <v>#REF!</v>
      </c>
      <c r="R7" s="212" t="e">
        <f>(R$23*BM7)/100</f>
        <v>#REF!</v>
      </c>
      <c r="S7" s="212" t="e">
        <f t="shared" si="0"/>
        <v>#REF!</v>
      </c>
      <c r="T7" s="212" t="e">
        <f>+#REF!</f>
        <v>#REF!</v>
      </c>
      <c r="U7" s="214" t="e">
        <f t="shared" si="11"/>
        <v>#REF!</v>
      </c>
      <c r="V7" s="214" t="e">
        <f t="shared" si="12"/>
        <v>#REF!</v>
      </c>
      <c r="W7" s="219"/>
      <c r="X7" s="215">
        <f t="shared" si="1"/>
        <v>-3.2827871295983302</v>
      </c>
      <c r="Y7" s="215">
        <f t="shared" si="1"/>
        <v>-1.8319045231500186</v>
      </c>
      <c r="Z7" s="215">
        <f t="shared" si="1"/>
        <v>22.231060185834473</v>
      </c>
      <c r="AA7" s="215" t="e">
        <f t="shared" si="1"/>
        <v>#REF!</v>
      </c>
      <c r="AB7" s="215" t="e">
        <f t="shared" si="1"/>
        <v>#REF!</v>
      </c>
      <c r="AC7" s="215" t="e">
        <f t="shared" si="1"/>
        <v>#REF!</v>
      </c>
      <c r="AD7" s="215" t="e">
        <f t="shared" si="1"/>
        <v>#REF!</v>
      </c>
      <c r="AE7" s="215" t="e">
        <f t="shared" si="1"/>
        <v>#REF!</v>
      </c>
      <c r="AF7" s="215" t="e">
        <f t="shared" si="1"/>
        <v>#REF!</v>
      </c>
      <c r="AG7" s="215" t="e">
        <f t="shared" si="1"/>
        <v>#REF!</v>
      </c>
      <c r="AH7" s="215" t="e">
        <f t="shared" si="2"/>
        <v>#REF!</v>
      </c>
      <c r="AI7" s="297">
        <f>+ประมาณ54US!AH7</f>
        <v>0</v>
      </c>
      <c r="AJ7" s="297">
        <f>+ประมาณ54US!AI7</f>
        <v>0</v>
      </c>
      <c r="AK7" s="297">
        <f>+ประมาณ54US!AJ7</f>
        <v>0</v>
      </c>
      <c r="AL7" s="297">
        <f>+ประมาณ54US!AK7</f>
        <v>0</v>
      </c>
      <c r="AM7" s="215" t="e">
        <f t="shared" si="13"/>
        <v>#REF!</v>
      </c>
      <c r="AN7" s="215" t="e">
        <f t="shared" si="13"/>
        <v>#REF!</v>
      </c>
      <c r="AO7" s="215" t="e">
        <f t="shared" si="13"/>
        <v>#REF!</v>
      </c>
      <c r="AP7" s="293" t="e">
        <f t="shared" si="13"/>
        <v>#REF!</v>
      </c>
      <c r="AQ7" s="215" t="e">
        <f t="shared" si="3"/>
        <v>#REF!</v>
      </c>
      <c r="AR7" s="215" t="e">
        <f t="shared" si="4"/>
        <v>#REF!</v>
      </c>
      <c r="AS7" s="215" t="e">
        <f t="shared" si="5"/>
        <v>#REF!</v>
      </c>
      <c r="AT7" s="215" t="e">
        <f t="shared" si="6"/>
        <v>#REF!</v>
      </c>
      <c r="AU7" s="215" t="e">
        <f t="shared" si="14"/>
        <v>#REF!</v>
      </c>
      <c r="AV7" s="215" t="e">
        <f t="shared" si="7"/>
        <v>#REF!</v>
      </c>
      <c r="AW7" s="215"/>
      <c r="AX7" s="215">
        <f t="shared" si="8"/>
        <v>8.6256506694620558</v>
      </c>
      <c r="AY7" s="215">
        <f t="shared" si="8"/>
        <v>8.9310217439617912</v>
      </c>
      <c r="AZ7" s="215">
        <f t="shared" si="8"/>
        <v>8.171549917084949</v>
      </c>
      <c r="BA7" s="215">
        <f t="shared" si="8"/>
        <v>8.3870646200231427</v>
      </c>
      <c r="BB7" s="215" t="e">
        <f t="shared" si="8"/>
        <v>#REF!</v>
      </c>
      <c r="BC7" s="215" t="e">
        <f t="shared" si="8"/>
        <v>#REF!</v>
      </c>
      <c r="BD7" s="215" t="e">
        <f t="shared" si="8"/>
        <v>#REF!</v>
      </c>
      <c r="BE7" s="215" t="e">
        <f t="shared" si="8"/>
        <v>#REF!</v>
      </c>
      <c r="BF7" s="215" t="e">
        <f t="shared" si="8"/>
        <v>#REF!</v>
      </c>
      <c r="BG7" s="215" t="e">
        <f t="shared" si="8"/>
        <v>#REF!</v>
      </c>
      <c r="BH7" s="216" t="e">
        <f t="shared" si="15"/>
        <v>#REF!</v>
      </c>
      <c r="BI7" s="215" t="e">
        <f t="shared" si="9"/>
        <v>#REF!</v>
      </c>
      <c r="BJ7" s="215" t="e">
        <f t="shared" si="9"/>
        <v>#REF!</v>
      </c>
      <c r="BK7" s="215" t="e">
        <f t="shared" si="9"/>
        <v>#REF!</v>
      </c>
      <c r="BL7" s="215" t="e">
        <f t="shared" si="9"/>
        <v>#REF!</v>
      </c>
      <c r="BM7" s="215" t="e">
        <f t="shared" si="16"/>
        <v>#REF!</v>
      </c>
      <c r="BN7" s="215" t="e">
        <f t="shared" si="10"/>
        <v>#REF!</v>
      </c>
      <c r="BO7" s="215" t="e">
        <f t="shared" si="10"/>
        <v>#REF!</v>
      </c>
      <c r="BP7" s="215" t="e">
        <f t="shared" si="10"/>
        <v>#REF!</v>
      </c>
      <c r="BQ7" s="217" t="e">
        <f t="shared" si="17"/>
        <v>#REF!</v>
      </c>
      <c r="BR7" s="218" t="e">
        <f t="shared" si="18"/>
        <v>#REF!</v>
      </c>
    </row>
    <row r="8" spans="1:71" ht="17.45" customHeight="1" x14ac:dyDescent="0.45">
      <c r="A8" s="220" t="s">
        <v>31</v>
      </c>
      <c r="B8" s="221">
        <v>14051.25</v>
      </c>
      <c r="C8" s="221">
        <v>13638.74</v>
      </c>
      <c r="D8" s="221">
        <v>13072.81</v>
      </c>
      <c r="E8" s="222">
        <f t="shared" ref="E8:O8" si="19">+E5+E6+E7</f>
        <v>16548.36</v>
      </c>
      <c r="F8" s="222" t="e">
        <f t="shared" si="19"/>
        <v>#REF!</v>
      </c>
      <c r="G8" s="222" t="e">
        <f t="shared" si="19"/>
        <v>#REF!</v>
      </c>
      <c r="H8" s="222" t="e">
        <f t="shared" si="19"/>
        <v>#REF!</v>
      </c>
      <c r="I8" s="222" t="e">
        <f t="shared" si="19"/>
        <v>#REF!</v>
      </c>
      <c r="J8" s="221" t="e">
        <f t="shared" si="19"/>
        <v>#REF!</v>
      </c>
      <c r="K8" s="221" t="e">
        <f t="shared" si="19"/>
        <v>#REF!</v>
      </c>
      <c r="L8" s="221" t="e">
        <f t="shared" si="19"/>
        <v>#REF!</v>
      </c>
      <c r="M8" s="221" t="e">
        <f t="shared" si="19"/>
        <v>#REF!</v>
      </c>
      <c r="N8" s="223" t="e">
        <f t="shared" si="19"/>
        <v>#REF!</v>
      </c>
      <c r="O8" s="223" t="e">
        <f t="shared" si="19"/>
        <v>#REF!</v>
      </c>
      <c r="P8" s="223" t="e">
        <f>+P5+P6+P7</f>
        <v>#REF!</v>
      </c>
      <c r="Q8" s="291" t="e">
        <f>+Q5+Q6+Q7</f>
        <v>#REF!</v>
      </c>
      <c r="R8" s="223" t="e">
        <f>+R5+R6+R7</f>
        <v>#REF!</v>
      </c>
      <c r="S8" s="224" t="e">
        <f>+T8</f>
        <v>#REF!</v>
      </c>
      <c r="T8" s="224" t="e">
        <f>+T5+T6+T7</f>
        <v>#REF!</v>
      </c>
      <c r="U8" s="225" t="e">
        <f t="shared" si="11"/>
        <v>#REF!</v>
      </c>
      <c r="V8" s="225" t="e">
        <f t="shared" si="12"/>
        <v>#REF!</v>
      </c>
      <c r="W8" s="226"/>
      <c r="X8" s="227">
        <f t="shared" si="1"/>
        <v>-2.9357530468819504</v>
      </c>
      <c r="Y8" s="227">
        <f t="shared" si="1"/>
        <v>-4.1494302259592946</v>
      </c>
      <c r="Z8" s="227">
        <f t="shared" si="1"/>
        <v>26.586097403695153</v>
      </c>
      <c r="AA8" s="227" t="e">
        <f t="shared" si="1"/>
        <v>#REF!</v>
      </c>
      <c r="AB8" s="227" t="e">
        <f t="shared" si="1"/>
        <v>#REF!</v>
      </c>
      <c r="AC8" s="227" t="e">
        <f t="shared" si="1"/>
        <v>#REF!</v>
      </c>
      <c r="AD8" s="227" t="e">
        <f t="shared" si="1"/>
        <v>#REF!</v>
      </c>
      <c r="AE8" s="227" t="e">
        <f t="shared" si="1"/>
        <v>#REF!</v>
      </c>
      <c r="AF8" s="227" t="e">
        <f t="shared" si="1"/>
        <v>#REF!</v>
      </c>
      <c r="AG8" s="227" t="e">
        <f t="shared" si="1"/>
        <v>#REF!</v>
      </c>
      <c r="AH8" s="228" t="e">
        <f t="shared" si="2"/>
        <v>#REF!</v>
      </c>
      <c r="AI8" s="298">
        <f>+ประมาณ54US!AH8</f>
        <v>0</v>
      </c>
      <c r="AJ8" s="298">
        <f>+ประมาณ54US!AI8</f>
        <v>0</v>
      </c>
      <c r="AK8" s="298">
        <f>+ประมาณ54US!AJ8</f>
        <v>0</v>
      </c>
      <c r="AL8" s="298">
        <f>+ประมาณ54US!AK8</f>
        <v>0</v>
      </c>
      <c r="AM8" s="228" t="e">
        <f t="shared" si="13"/>
        <v>#REF!</v>
      </c>
      <c r="AN8" s="228" t="e">
        <f t="shared" si="13"/>
        <v>#REF!</v>
      </c>
      <c r="AO8" s="228" t="e">
        <f t="shared" si="13"/>
        <v>#REF!</v>
      </c>
      <c r="AP8" s="294" t="e">
        <f t="shared" si="13"/>
        <v>#REF!</v>
      </c>
      <c r="AQ8" s="228" t="e">
        <f t="shared" si="3"/>
        <v>#REF!</v>
      </c>
      <c r="AR8" s="228" t="e">
        <f t="shared" si="4"/>
        <v>#REF!</v>
      </c>
      <c r="AS8" s="228" t="e">
        <f t="shared" si="5"/>
        <v>#REF!</v>
      </c>
      <c r="AT8" s="228" t="e">
        <f t="shared" si="6"/>
        <v>#REF!</v>
      </c>
      <c r="AU8" s="227" t="e">
        <f t="shared" si="14"/>
        <v>#REF!</v>
      </c>
      <c r="AV8" s="227" t="e">
        <f t="shared" si="7"/>
        <v>#REF!</v>
      </c>
      <c r="AW8" s="227"/>
      <c r="AX8" s="227">
        <f t="shared" si="8"/>
        <v>24.087519917578295</v>
      </c>
      <c r="AY8" s="227">
        <f t="shared" si="8"/>
        <v>25.02977147946406</v>
      </c>
      <c r="AZ8" s="227">
        <f t="shared" si="8"/>
        <v>22.360654391761006</v>
      </c>
      <c r="BA8" s="227">
        <f t="shared" si="8"/>
        <v>23.768101454321087</v>
      </c>
      <c r="BB8" s="227" t="e">
        <f t="shared" si="8"/>
        <v>#REF!</v>
      </c>
      <c r="BC8" s="227" t="e">
        <f t="shared" si="8"/>
        <v>#REF!</v>
      </c>
      <c r="BD8" s="227" t="e">
        <f t="shared" si="8"/>
        <v>#REF!</v>
      </c>
      <c r="BE8" s="227" t="e">
        <f t="shared" si="8"/>
        <v>#REF!</v>
      </c>
      <c r="BF8" s="227" t="e">
        <f t="shared" si="8"/>
        <v>#REF!</v>
      </c>
      <c r="BG8" s="227" t="e">
        <f t="shared" si="8"/>
        <v>#REF!</v>
      </c>
      <c r="BH8" s="228" t="e">
        <f t="shared" si="15"/>
        <v>#REF!</v>
      </c>
      <c r="BI8" s="228" t="e">
        <f t="shared" si="9"/>
        <v>#REF!</v>
      </c>
      <c r="BJ8" s="228" t="e">
        <f t="shared" si="9"/>
        <v>#REF!</v>
      </c>
      <c r="BK8" s="228" t="e">
        <f t="shared" si="9"/>
        <v>#REF!</v>
      </c>
      <c r="BL8" s="228" t="e">
        <f t="shared" si="9"/>
        <v>#REF!</v>
      </c>
      <c r="BM8" s="228" t="e">
        <f t="shared" si="16"/>
        <v>#REF!</v>
      </c>
      <c r="BN8" s="228" t="e">
        <f t="shared" si="10"/>
        <v>#REF!</v>
      </c>
      <c r="BO8" s="228" t="e">
        <f t="shared" si="10"/>
        <v>#REF!</v>
      </c>
      <c r="BP8" s="228" t="e">
        <f>+(T8/T$23)*100</f>
        <v>#REF!</v>
      </c>
      <c r="BQ8" s="217" t="e">
        <f t="shared" si="17"/>
        <v>#REF!</v>
      </c>
      <c r="BR8" s="229" t="e">
        <f t="shared" si="18"/>
        <v>#REF!</v>
      </c>
    </row>
    <row r="9" spans="1:71" ht="17.45" customHeight="1" x14ac:dyDescent="0.45">
      <c r="A9" s="212" t="s">
        <v>7</v>
      </c>
      <c r="B9" s="213">
        <v>4367.45</v>
      </c>
      <c r="C9" s="213">
        <v>4336.22</v>
      </c>
      <c r="D9" s="213">
        <v>4538.9799999999996</v>
      </c>
      <c r="E9" s="213">
        <v>5248.8</v>
      </c>
      <c r="F9" s="213" t="e">
        <f>+#REF!</f>
        <v>#REF!</v>
      </c>
      <c r="G9" s="213" t="e">
        <f>+#REF!</f>
        <v>#REF!</v>
      </c>
      <c r="H9" s="213" t="e">
        <f>+#REF!</f>
        <v>#REF!</v>
      </c>
      <c r="I9" s="213" t="e">
        <f>+#REF!</f>
        <v>#REF!</v>
      </c>
      <c r="J9" s="213" t="e">
        <f>+#REF!</f>
        <v>#REF!</v>
      </c>
      <c r="K9" s="213" t="e">
        <f>+#REF!</f>
        <v>#REF!</v>
      </c>
      <c r="L9" s="213" t="e">
        <f>($L$23*BH9)/100</f>
        <v>#REF!</v>
      </c>
      <c r="M9" s="213" t="e">
        <f>+#REF!</f>
        <v>#REF!</v>
      </c>
      <c r="N9" s="212" t="e">
        <f>+#REF!</f>
        <v>#REF!</v>
      </c>
      <c r="O9" s="212" t="e">
        <f>+#REF!</f>
        <v>#REF!</v>
      </c>
      <c r="P9" s="212" t="e">
        <f>+#REF!</f>
        <v>#REF!</v>
      </c>
      <c r="Q9" s="290" t="e">
        <f>(Q$23*BP9)/100</f>
        <v>#REF!</v>
      </c>
      <c r="R9" s="212" t="e">
        <f>(R$23*BM9)/100</f>
        <v>#REF!</v>
      </c>
      <c r="S9" s="212" t="e">
        <f t="shared" si="0"/>
        <v>#REF!</v>
      </c>
      <c r="T9" s="212" t="e">
        <f>+#REF!</f>
        <v>#REF!</v>
      </c>
      <c r="U9" s="214" t="e">
        <f t="shared" si="11"/>
        <v>#REF!</v>
      </c>
      <c r="V9" s="214" t="e">
        <f t="shared" si="12"/>
        <v>#REF!</v>
      </c>
      <c r="W9" s="219"/>
      <c r="X9" s="215">
        <f t="shared" si="1"/>
        <v>-0.71506256511235655</v>
      </c>
      <c r="Y9" s="215">
        <f t="shared" si="1"/>
        <v>4.6759620129974699</v>
      </c>
      <c r="Z9" s="215">
        <f t="shared" si="1"/>
        <v>15.638315216193966</v>
      </c>
      <c r="AA9" s="215" t="e">
        <f t="shared" si="1"/>
        <v>#REF!</v>
      </c>
      <c r="AB9" s="215" t="e">
        <f t="shared" si="1"/>
        <v>#REF!</v>
      </c>
      <c r="AC9" s="215" t="e">
        <f t="shared" si="1"/>
        <v>#REF!</v>
      </c>
      <c r="AD9" s="215" t="e">
        <f t="shared" si="1"/>
        <v>#REF!</v>
      </c>
      <c r="AE9" s="215" t="e">
        <f t="shared" si="1"/>
        <v>#REF!</v>
      </c>
      <c r="AF9" s="215" t="e">
        <f t="shared" si="1"/>
        <v>#REF!</v>
      </c>
      <c r="AG9" s="215" t="e">
        <f t="shared" si="1"/>
        <v>#REF!</v>
      </c>
      <c r="AH9" s="215" t="e">
        <f t="shared" si="2"/>
        <v>#REF!</v>
      </c>
      <c r="AI9" s="297">
        <f>+ประมาณ54US!AH9</f>
        <v>0</v>
      </c>
      <c r="AJ9" s="297">
        <f>+ประมาณ54US!AI9</f>
        <v>0</v>
      </c>
      <c r="AK9" s="297">
        <f>+ประมาณ54US!AJ9</f>
        <v>0</v>
      </c>
      <c r="AL9" s="297">
        <f>+ประมาณ54US!AK9</f>
        <v>0</v>
      </c>
      <c r="AM9" s="215" t="e">
        <f t="shared" si="13"/>
        <v>#REF!</v>
      </c>
      <c r="AN9" s="215" t="e">
        <f t="shared" si="13"/>
        <v>#REF!</v>
      </c>
      <c r="AO9" s="215" t="e">
        <f t="shared" si="13"/>
        <v>#REF!</v>
      </c>
      <c r="AP9" s="293" t="e">
        <f t="shared" si="13"/>
        <v>#REF!</v>
      </c>
      <c r="AQ9" s="215" t="e">
        <f t="shared" si="3"/>
        <v>#REF!</v>
      </c>
      <c r="AR9" s="215" t="e">
        <f t="shared" si="4"/>
        <v>#REF!</v>
      </c>
      <c r="AS9" s="216" t="e">
        <f t="shared" si="5"/>
        <v>#REF!</v>
      </c>
      <c r="AT9" s="215" t="e">
        <f t="shared" si="6"/>
        <v>#REF!</v>
      </c>
      <c r="AU9" s="215" t="e">
        <f t="shared" si="14"/>
        <v>#REF!</v>
      </c>
      <c r="AV9" s="215" t="e">
        <f t="shared" si="7"/>
        <v>#REF!</v>
      </c>
      <c r="AW9" s="215"/>
      <c r="AX9" s="215">
        <f t="shared" si="8"/>
        <v>7.4869523255245847</v>
      </c>
      <c r="AY9" s="215">
        <f t="shared" si="8"/>
        <v>7.957816901317984</v>
      </c>
      <c r="AZ9" s="215">
        <f t="shared" si="8"/>
        <v>7.7637908813113148</v>
      </c>
      <c r="BA9" s="215">
        <f t="shared" si="8"/>
        <v>7.5387537443855779</v>
      </c>
      <c r="BB9" s="215" t="e">
        <f t="shared" si="8"/>
        <v>#REF!</v>
      </c>
      <c r="BC9" s="215" t="e">
        <f t="shared" si="8"/>
        <v>#REF!</v>
      </c>
      <c r="BD9" s="215" t="e">
        <f t="shared" si="8"/>
        <v>#REF!</v>
      </c>
      <c r="BE9" s="215" t="e">
        <f t="shared" si="8"/>
        <v>#REF!</v>
      </c>
      <c r="BF9" s="215" t="e">
        <f t="shared" si="8"/>
        <v>#REF!</v>
      </c>
      <c r="BG9" s="215" t="e">
        <f t="shared" si="8"/>
        <v>#REF!</v>
      </c>
      <c r="BH9" s="216" t="e">
        <f t="shared" si="15"/>
        <v>#REF!</v>
      </c>
      <c r="BI9" s="215" t="e">
        <f t="shared" si="9"/>
        <v>#REF!</v>
      </c>
      <c r="BJ9" s="215" t="e">
        <f t="shared" si="9"/>
        <v>#REF!</v>
      </c>
      <c r="BK9" s="215" t="e">
        <f t="shared" si="9"/>
        <v>#REF!</v>
      </c>
      <c r="BL9" s="215" t="e">
        <f t="shared" si="9"/>
        <v>#REF!</v>
      </c>
      <c r="BM9" s="215" t="e">
        <f t="shared" si="16"/>
        <v>#REF!</v>
      </c>
      <c r="BN9" s="215" t="e">
        <f t="shared" si="10"/>
        <v>#REF!</v>
      </c>
      <c r="BO9" s="215" t="e">
        <f t="shared" si="10"/>
        <v>#REF!</v>
      </c>
      <c r="BP9" s="215" t="e">
        <f t="shared" si="10"/>
        <v>#REF!</v>
      </c>
      <c r="BQ9" s="217" t="e">
        <f t="shared" si="17"/>
        <v>#REF!</v>
      </c>
      <c r="BR9" s="218" t="e">
        <f t="shared" si="18"/>
        <v>#REF!</v>
      </c>
    </row>
    <row r="10" spans="1:71" ht="17.45" customHeight="1" x14ac:dyDescent="0.45">
      <c r="A10" s="212" t="s">
        <v>8</v>
      </c>
      <c r="B10" s="213">
        <v>4907.5</v>
      </c>
      <c r="C10" s="213">
        <v>4320.21</v>
      </c>
      <c r="D10" s="213">
        <v>4674.41</v>
      </c>
      <c r="E10" s="213">
        <v>5303.15</v>
      </c>
      <c r="F10" s="213" t="e">
        <f>+#REF!</f>
        <v>#REF!</v>
      </c>
      <c r="G10" s="213" t="e">
        <f>+#REF!</f>
        <v>#REF!</v>
      </c>
      <c r="H10" s="213" t="e">
        <f>+#REF!</f>
        <v>#REF!</v>
      </c>
      <c r="I10" s="213" t="e">
        <f>+#REF!</f>
        <v>#REF!</v>
      </c>
      <c r="J10" s="213" t="e">
        <f>+#REF!</f>
        <v>#REF!</v>
      </c>
      <c r="K10" s="213" t="e">
        <f>+#REF!</f>
        <v>#REF!</v>
      </c>
      <c r="L10" s="213" t="e">
        <f>($L$23*BH10)/100</f>
        <v>#REF!</v>
      </c>
      <c r="M10" s="213" t="e">
        <f>+#REF!</f>
        <v>#REF!</v>
      </c>
      <c r="N10" s="212" t="e">
        <f>+#REF!</f>
        <v>#REF!</v>
      </c>
      <c r="O10" s="212" t="e">
        <f>+#REF!</f>
        <v>#REF!</v>
      </c>
      <c r="P10" s="212" t="e">
        <f>+#REF!</f>
        <v>#REF!</v>
      </c>
      <c r="Q10" s="290" t="e">
        <f>(Q$23*BP10)/100</f>
        <v>#REF!</v>
      </c>
      <c r="R10" s="212" t="e">
        <f>(R$23*BM10)/100</f>
        <v>#REF!</v>
      </c>
      <c r="S10" s="212" t="e">
        <f t="shared" si="0"/>
        <v>#REF!</v>
      </c>
      <c r="T10" s="212" t="e">
        <f>+#REF!</f>
        <v>#REF!</v>
      </c>
      <c r="U10" s="214" t="e">
        <f t="shared" si="11"/>
        <v>#REF!</v>
      </c>
      <c r="V10" s="214" t="e">
        <f t="shared" si="12"/>
        <v>#REF!</v>
      </c>
      <c r="W10" s="219"/>
      <c r="X10" s="215">
        <f t="shared" si="1"/>
        <v>-11.967193071828831</v>
      </c>
      <c r="Y10" s="215">
        <f t="shared" si="1"/>
        <v>8.1986755273470546</v>
      </c>
      <c r="Z10" s="215">
        <f t="shared" si="1"/>
        <v>13.450681476378822</v>
      </c>
      <c r="AA10" s="215" t="e">
        <f t="shared" si="1"/>
        <v>#REF!</v>
      </c>
      <c r="AB10" s="215" t="e">
        <f t="shared" si="1"/>
        <v>#REF!</v>
      </c>
      <c r="AC10" s="215" t="e">
        <f t="shared" si="1"/>
        <v>#REF!</v>
      </c>
      <c r="AD10" s="215" t="e">
        <f t="shared" si="1"/>
        <v>#REF!</v>
      </c>
      <c r="AE10" s="215" t="e">
        <f t="shared" si="1"/>
        <v>#REF!</v>
      </c>
      <c r="AF10" s="215" t="e">
        <f t="shared" si="1"/>
        <v>#REF!</v>
      </c>
      <c r="AG10" s="215" t="e">
        <f t="shared" si="1"/>
        <v>#REF!</v>
      </c>
      <c r="AH10" s="215" t="e">
        <f t="shared" si="2"/>
        <v>#REF!</v>
      </c>
      <c r="AI10" s="297">
        <f>+ประมาณ54US!AH10</f>
        <v>0</v>
      </c>
      <c r="AJ10" s="297">
        <f>+ประมาณ54US!AI10</f>
        <v>0</v>
      </c>
      <c r="AK10" s="297">
        <f>+ประมาณ54US!AJ10</f>
        <v>0</v>
      </c>
      <c r="AL10" s="297">
        <f>+ประมาณ54US!AK10</f>
        <v>0</v>
      </c>
      <c r="AM10" s="215" t="e">
        <f t="shared" si="13"/>
        <v>#REF!</v>
      </c>
      <c r="AN10" s="215" t="e">
        <f t="shared" si="13"/>
        <v>#REF!</v>
      </c>
      <c r="AO10" s="215" t="e">
        <f t="shared" si="13"/>
        <v>#REF!</v>
      </c>
      <c r="AP10" s="293" t="e">
        <f t="shared" si="13"/>
        <v>#REF!</v>
      </c>
      <c r="AQ10" s="215" t="e">
        <f t="shared" si="3"/>
        <v>#REF!</v>
      </c>
      <c r="AR10" s="215" t="e">
        <f t="shared" si="4"/>
        <v>#REF!</v>
      </c>
      <c r="AS10" s="216" t="e">
        <f t="shared" si="5"/>
        <v>#REF!</v>
      </c>
      <c r="AT10" s="215" t="e">
        <f t="shared" si="6"/>
        <v>#REF!</v>
      </c>
      <c r="AU10" s="215" t="e">
        <f t="shared" si="14"/>
        <v>#REF!</v>
      </c>
      <c r="AV10" s="215" t="e">
        <f t="shared" si="7"/>
        <v>#REF!</v>
      </c>
      <c r="AW10" s="215"/>
      <c r="AX10" s="215">
        <f t="shared" si="8"/>
        <v>8.412739364506038</v>
      </c>
      <c r="AY10" s="215">
        <f t="shared" si="8"/>
        <v>7.9284354011657534</v>
      </c>
      <c r="AZ10" s="215">
        <f t="shared" si="8"/>
        <v>7.9954398859458351</v>
      </c>
      <c r="BA10" s="215">
        <f t="shared" si="8"/>
        <v>7.6168156377721328</v>
      </c>
      <c r="BB10" s="215" t="e">
        <f t="shared" si="8"/>
        <v>#REF!</v>
      </c>
      <c r="BC10" s="215" t="e">
        <f t="shared" si="8"/>
        <v>#REF!</v>
      </c>
      <c r="BD10" s="215" t="e">
        <f t="shared" si="8"/>
        <v>#REF!</v>
      </c>
      <c r="BE10" s="215" t="e">
        <f t="shared" si="8"/>
        <v>#REF!</v>
      </c>
      <c r="BF10" s="215" t="e">
        <f t="shared" si="8"/>
        <v>#REF!</v>
      </c>
      <c r="BG10" s="215" t="e">
        <f t="shared" si="8"/>
        <v>#REF!</v>
      </c>
      <c r="BH10" s="216" t="e">
        <f t="shared" si="15"/>
        <v>#REF!</v>
      </c>
      <c r="BI10" s="215" t="e">
        <f t="shared" si="9"/>
        <v>#REF!</v>
      </c>
      <c r="BJ10" s="215" t="e">
        <f t="shared" si="9"/>
        <v>#REF!</v>
      </c>
      <c r="BK10" s="215" t="e">
        <f t="shared" si="9"/>
        <v>#REF!</v>
      </c>
      <c r="BL10" s="215" t="e">
        <f t="shared" si="9"/>
        <v>#REF!</v>
      </c>
      <c r="BM10" s="215" t="e">
        <f t="shared" si="16"/>
        <v>#REF!</v>
      </c>
      <c r="BN10" s="215" t="e">
        <f t="shared" si="10"/>
        <v>#REF!</v>
      </c>
      <c r="BO10" s="215" t="e">
        <f t="shared" si="10"/>
        <v>#REF!</v>
      </c>
      <c r="BP10" s="215" t="e">
        <f t="shared" si="10"/>
        <v>#REF!</v>
      </c>
      <c r="BQ10" s="217" t="e">
        <f t="shared" si="17"/>
        <v>#REF!</v>
      </c>
      <c r="BR10" s="218" t="e">
        <f t="shared" si="18"/>
        <v>#REF!</v>
      </c>
    </row>
    <row r="11" spans="1:71" ht="17.45" customHeight="1" x14ac:dyDescent="0.45">
      <c r="A11" s="212" t="s">
        <v>9</v>
      </c>
      <c r="B11" s="213">
        <v>4763.72</v>
      </c>
      <c r="C11" s="213">
        <v>4622.34</v>
      </c>
      <c r="D11" s="213">
        <v>4810.3999999999996</v>
      </c>
      <c r="E11" s="213">
        <v>5574.4</v>
      </c>
      <c r="F11" s="213" t="e">
        <f>+#REF!</f>
        <v>#REF!</v>
      </c>
      <c r="G11" s="213" t="e">
        <f>+#REF!</f>
        <v>#REF!</v>
      </c>
      <c r="H11" s="213" t="e">
        <f>+#REF!</f>
        <v>#REF!</v>
      </c>
      <c r="I11" s="213" t="e">
        <f>+#REF!</f>
        <v>#REF!</v>
      </c>
      <c r="J11" s="213" t="e">
        <f>+#REF!</f>
        <v>#REF!</v>
      </c>
      <c r="K11" s="213" t="e">
        <f>+#REF!</f>
        <v>#REF!</v>
      </c>
      <c r="L11" s="213" t="e">
        <f>($L$23*BH11)/100</f>
        <v>#REF!</v>
      </c>
      <c r="M11" s="213" t="e">
        <f>+#REF!</f>
        <v>#REF!</v>
      </c>
      <c r="N11" s="212" t="e">
        <f>+#REF!</f>
        <v>#REF!</v>
      </c>
      <c r="O11" s="212" t="e">
        <f>+#REF!</f>
        <v>#REF!</v>
      </c>
      <c r="P11" s="212" t="e">
        <f>+#REF!</f>
        <v>#REF!</v>
      </c>
      <c r="Q11" s="290" t="e">
        <f>(Q$23*BP11)/100</f>
        <v>#REF!</v>
      </c>
      <c r="R11" s="212" t="e">
        <f>(R$23*BM11)/100</f>
        <v>#REF!</v>
      </c>
      <c r="S11" s="212" t="e">
        <f>+T11</f>
        <v>#REF!</v>
      </c>
      <c r="T11" s="212" t="e">
        <f>+#REF!</f>
        <v>#REF!</v>
      </c>
      <c r="U11" s="214" t="e">
        <f t="shared" si="11"/>
        <v>#REF!</v>
      </c>
      <c r="V11" s="214" t="e">
        <f t="shared" si="12"/>
        <v>#REF!</v>
      </c>
      <c r="W11" s="219"/>
      <c r="X11" s="215">
        <f t="shared" si="1"/>
        <v>-2.9678486560922979</v>
      </c>
      <c r="Y11" s="215">
        <f t="shared" si="1"/>
        <v>4.0685021006676259</v>
      </c>
      <c r="Z11" s="215">
        <f t="shared" si="1"/>
        <v>15.882255113919852</v>
      </c>
      <c r="AA11" s="215" t="e">
        <f t="shared" si="1"/>
        <v>#REF!</v>
      </c>
      <c r="AB11" s="215" t="e">
        <f t="shared" si="1"/>
        <v>#REF!</v>
      </c>
      <c r="AC11" s="216" t="e">
        <f t="shared" si="1"/>
        <v>#REF!</v>
      </c>
      <c r="AD11" s="215" t="e">
        <f t="shared" si="1"/>
        <v>#REF!</v>
      </c>
      <c r="AE11" s="215" t="e">
        <f t="shared" si="1"/>
        <v>#REF!</v>
      </c>
      <c r="AF11" s="215" t="e">
        <f t="shared" si="1"/>
        <v>#REF!</v>
      </c>
      <c r="AG11" s="215" t="e">
        <f t="shared" si="1"/>
        <v>#REF!</v>
      </c>
      <c r="AH11" s="215" t="e">
        <f t="shared" si="2"/>
        <v>#REF!</v>
      </c>
      <c r="AI11" s="297">
        <f>+ประมาณ54US!AH11</f>
        <v>0</v>
      </c>
      <c r="AJ11" s="297">
        <f>+ประมาณ54US!AI11</f>
        <v>0</v>
      </c>
      <c r="AK11" s="297">
        <f>+ประมาณ54US!AJ11</f>
        <v>0</v>
      </c>
      <c r="AL11" s="297">
        <f>+ประมาณ54US!AK11</f>
        <v>0</v>
      </c>
      <c r="AM11" s="215" t="e">
        <f t="shared" si="13"/>
        <v>#REF!</v>
      </c>
      <c r="AN11" s="215" t="e">
        <f t="shared" si="13"/>
        <v>#REF!</v>
      </c>
      <c r="AO11" s="215" t="e">
        <f t="shared" si="13"/>
        <v>#REF!</v>
      </c>
      <c r="AP11" s="293" t="e">
        <f t="shared" si="13"/>
        <v>#REF!</v>
      </c>
      <c r="AQ11" s="215" t="e">
        <f t="shared" si="3"/>
        <v>#REF!</v>
      </c>
      <c r="AR11" s="215" t="e">
        <f t="shared" si="4"/>
        <v>#REF!</v>
      </c>
      <c r="AS11" s="216" t="e">
        <f t="shared" si="5"/>
        <v>#REF!</v>
      </c>
      <c r="AT11" s="215" t="e">
        <f t="shared" si="6"/>
        <v>#REF!</v>
      </c>
      <c r="AU11" s="215" t="e">
        <f t="shared" si="14"/>
        <v>#REF!</v>
      </c>
      <c r="AV11" s="215" t="e">
        <f t="shared" si="7"/>
        <v>#REF!</v>
      </c>
      <c r="AW11" s="215"/>
      <c r="AX11" s="215">
        <f t="shared" si="8"/>
        <v>8.1662628151777295</v>
      </c>
      <c r="AY11" s="215">
        <f t="shared" si="8"/>
        <v>8.4829033987293467</v>
      </c>
      <c r="AZ11" s="215">
        <f t="shared" si="8"/>
        <v>8.2280467539975817</v>
      </c>
      <c r="BA11" s="215">
        <f t="shared" si="8"/>
        <v>8.0064069640113846</v>
      </c>
      <c r="BB11" s="215" t="e">
        <f t="shared" si="8"/>
        <v>#REF!</v>
      </c>
      <c r="BC11" s="215" t="e">
        <f t="shared" si="8"/>
        <v>#REF!</v>
      </c>
      <c r="BD11" s="216" t="e">
        <f t="shared" si="8"/>
        <v>#REF!</v>
      </c>
      <c r="BE11" s="215" t="e">
        <f t="shared" si="8"/>
        <v>#REF!</v>
      </c>
      <c r="BF11" s="215" t="e">
        <f t="shared" si="8"/>
        <v>#REF!</v>
      </c>
      <c r="BG11" s="215" t="e">
        <f t="shared" si="8"/>
        <v>#REF!</v>
      </c>
      <c r="BH11" s="216" t="e">
        <f t="shared" si="15"/>
        <v>#REF!</v>
      </c>
      <c r="BI11" s="215" t="e">
        <f t="shared" si="9"/>
        <v>#REF!</v>
      </c>
      <c r="BJ11" s="215" t="e">
        <f t="shared" si="9"/>
        <v>#REF!</v>
      </c>
      <c r="BK11" s="215" t="e">
        <f t="shared" si="9"/>
        <v>#REF!</v>
      </c>
      <c r="BL11" s="215" t="e">
        <f t="shared" si="9"/>
        <v>#REF!</v>
      </c>
      <c r="BM11" s="215" t="e">
        <f t="shared" si="16"/>
        <v>#REF!</v>
      </c>
      <c r="BN11" s="215" t="e">
        <f t="shared" si="10"/>
        <v>#REF!</v>
      </c>
      <c r="BO11" s="215" t="e">
        <f t="shared" si="10"/>
        <v>#REF!</v>
      </c>
      <c r="BP11" s="215" t="e">
        <f t="shared" si="10"/>
        <v>#REF!</v>
      </c>
      <c r="BQ11" s="217" t="e">
        <f t="shared" si="17"/>
        <v>#REF!</v>
      </c>
      <c r="BR11" s="218" t="e">
        <f t="shared" si="18"/>
        <v>#REF!</v>
      </c>
    </row>
    <row r="12" spans="1:71" ht="17.45" customHeight="1" x14ac:dyDescent="0.45">
      <c r="A12" s="220" t="s">
        <v>32</v>
      </c>
      <c r="B12" s="221">
        <v>14038.67</v>
      </c>
      <c r="C12" s="221">
        <v>13278.77</v>
      </c>
      <c r="D12" s="221">
        <v>14023.79</v>
      </c>
      <c r="E12" s="222">
        <f t="shared" ref="E12:T12" si="20">+E9+E10+E11</f>
        <v>16126.35</v>
      </c>
      <c r="F12" s="222" t="e">
        <f t="shared" si="20"/>
        <v>#REF!</v>
      </c>
      <c r="G12" s="222" t="e">
        <f t="shared" si="20"/>
        <v>#REF!</v>
      </c>
      <c r="H12" s="222" t="e">
        <f t="shared" si="20"/>
        <v>#REF!</v>
      </c>
      <c r="I12" s="222" t="e">
        <f t="shared" si="20"/>
        <v>#REF!</v>
      </c>
      <c r="J12" s="221" t="e">
        <f t="shared" si="20"/>
        <v>#REF!</v>
      </c>
      <c r="K12" s="221" t="e">
        <f t="shared" si="20"/>
        <v>#REF!</v>
      </c>
      <c r="L12" s="221" t="e">
        <f t="shared" si="20"/>
        <v>#REF!</v>
      </c>
      <c r="M12" s="221" t="e">
        <f t="shared" si="20"/>
        <v>#REF!</v>
      </c>
      <c r="N12" s="223" t="e">
        <f t="shared" si="20"/>
        <v>#REF!</v>
      </c>
      <c r="O12" s="223" t="e">
        <f t="shared" si="20"/>
        <v>#REF!</v>
      </c>
      <c r="P12" s="223" t="e">
        <f t="shared" si="20"/>
        <v>#REF!</v>
      </c>
      <c r="Q12" s="291" t="e">
        <f t="shared" si="20"/>
        <v>#REF!</v>
      </c>
      <c r="R12" s="223" t="e">
        <f t="shared" si="20"/>
        <v>#REF!</v>
      </c>
      <c r="S12" s="223" t="e">
        <f t="shared" si="20"/>
        <v>#REF!</v>
      </c>
      <c r="T12" s="223" t="e">
        <f t="shared" si="20"/>
        <v>#REF!</v>
      </c>
      <c r="U12" s="230" t="e">
        <f t="shared" si="11"/>
        <v>#REF!</v>
      </c>
      <c r="V12" s="230" t="e">
        <f t="shared" si="12"/>
        <v>#REF!</v>
      </c>
      <c r="W12" s="226"/>
      <c r="X12" s="227">
        <f t="shared" si="1"/>
        <v>-5.4129059234243719</v>
      </c>
      <c r="Y12" s="227">
        <f t="shared" si="1"/>
        <v>5.6106100188496377</v>
      </c>
      <c r="Z12" s="227">
        <f t="shared" si="1"/>
        <v>14.992808648731891</v>
      </c>
      <c r="AA12" s="227" t="e">
        <f t="shared" si="1"/>
        <v>#REF!</v>
      </c>
      <c r="AB12" s="227" t="e">
        <f t="shared" si="1"/>
        <v>#REF!</v>
      </c>
      <c r="AC12" s="228" t="e">
        <f t="shared" si="1"/>
        <v>#REF!</v>
      </c>
      <c r="AD12" s="227" t="e">
        <f t="shared" si="1"/>
        <v>#REF!</v>
      </c>
      <c r="AE12" s="227" t="e">
        <f t="shared" si="1"/>
        <v>#REF!</v>
      </c>
      <c r="AF12" s="227" t="e">
        <f t="shared" si="1"/>
        <v>#REF!</v>
      </c>
      <c r="AG12" s="227" t="e">
        <f t="shared" si="1"/>
        <v>#REF!</v>
      </c>
      <c r="AH12" s="228" t="e">
        <f t="shared" si="2"/>
        <v>#REF!</v>
      </c>
      <c r="AI12" s="298">
        <f>+ประมาณ54US!AH12</f>
        <v>0</v>
      </c>
      <c r="AJ12" s="298">
        <f>+ประมาณ54US!AI12</f>
        <v>0</v>
      </c>
      <c r="AK12" s="298">
        <f>+ประมาณ54US!AJ12</f>
        <v>0</v>
      </c>
      <c r="AL12" s="298">
        <f>+ประมาณ54US!AK12</f>
        <v>0</v>
      </c>
      <c r="AM12" s="228" t="e">
        <f t="shared" si="13"/>
        <v>#REF!</v>
      </c>
      <c r="AN12" s="228" t="e">
        <f t="shared" si="13"/>
        <v>#REF!</v>
      </c>
      <c r="AO12" s="228" t="e">
        <f t="shared" si="13"/>
        <v>#REF!</v>
      </c>
      <c r="AP12" s="294" t="e">
        <f t="shared" si="13"/>
        <v>#REF!</v>
      </c>
      <c r="AQ12" s="228" t="e">
        <f t="shared" si="3"/>
        <v>#REF!</v>
      </c>
      <c r="AR12" s="228" t="e">
        <f t="shared" si="4"/>
        <v>#REF!</v>
      </c>
      <c r="AS12" s="228" t="e">
        <f t="shared" si="5"/>
        <v>#REF!</v>
      </c>
      <c r="AT12" s="228" t="e">
        <f t="shared" si="6"/>
        <v>#REF!</v>
      </c>
      <c r="AU12" s="227" t="e">
        <f t="shared" si="14"/>
        <v>#REF!</v>
      </c>
      <c r="AV12" s="227" t="e">
        <f t="shared" si="7"/>
        <v>#REF!</v>
      </c>
      <c r="AW12" s="227"/>
      <c r="AX12" s="227">
        <f t="shared" si="8"/>
        <v>24.065954505208357</v>
      </c>
      <c r="AY12" s="227">
        <f t="shared" si="8"/>
        <v>24.369155701213085</v>
      </c>
      <c r="AZ12" s="227">
        <f t="shared" si="8"/>
        <v>23.987277521254736</v>
      </c>
      <c r="BA12" s="227">
        <f t="shared" si="8"/>
        <v>23.161976346169098</v>
      </c>
      <c r="BB12" s="227" t="e">
        <f t="shared" si="8"/>
        <v>#REF!</v>
      </c>
      <c r="BC12" s="227" t="e">
        <f t="shared" si="8"/>
        <v>#REF!</v>
      </c>
      <c r="BD12" s="228" t="e">
        <f t="shared" si="8"/>
        <v>#REF!</v>
      </c>
      <c r="BE12" s="227" t="e">
        <f t="shared" si="8"/>
        <v>#REF!</v>
      </c>
      <c r="BF12" s="227" t="e">
        <f t="shared" si="8"/>
        <v>#REF!</v>
      </c>
      <c r="BG12" s="227" t="e">
        <f t="shared" si="8"/>
        <v>#REF!</v>
      </c>
      <c r="BH12" s="228" t="e">
        <f t="shared" si="15"/>
        <v>#REF!</v>
      </c>
      <c r="BI12" s="228" t="e">
        <f t="shared" si="9"/>
        <v>#REF!</v>
      </c>
      <c r="BJ12" s="228" t="e">
        <f t="shared" si="9"/>
        <v>#REF!</v>
      </c>
      <c r="BK12" s="228" t="e">
        <f t="shared" si="9"/>
        <v>#REF!</v>
      </c>
      <c r="BL12" s="228" t="e">
        <f t="shared" si="9"/>
        <v>#REF!</v>
      </c>
      <c r="BM12" s="228" t="e">
        <f t="shared" si="16"/>
        <v>#REF!</v>
      </c>
      <c r="BN12" s="228" t="e">
        <f t="shared" si="10"/>
        <v>#REF!</v>
      </c>
      <c r="BO12" s="228" t="e">
        <f t="shared" si="10"/>
        <v>#REF!</v>
      </c>
      <c r="BP12" s="228" t="e">
        <f t="shared" si="10"/>
        <v>#REF!</v>
      </c>
      <c r="BQ12" s="301" t="e">
        <f t="shared" si="17"/>
        <v>#REF!</v>
      </c>
      <c r="BR12" s="229" t="e">
        <f t="shared" si="18"/>
        <v>#REF!</v>
      </c>
    </row>
    <row r="13" spans="1:71" ht="17.45" customHeight="1" x14ac:dyDescent="0.45">
      <c r="A13" s="220" t="s">
        <v>34</v>
      </c>
      <c r="B13" s="221">
        <v>28089.919999999998</v>
      </c>
      <c r="C13" s="221">
        <v>26917.51</v>
      </c>
      <c r="D13" s="221">
        <v>27096.6</v>
      </c>
      <c r="E13" s="221">
        <f t="shared" ref="E13:T13" si="21">+E12+E8</f>
        <v>32674.71</v>
      </c>
      <c r="F13" s="221" t="e">
        <f t="shared" si="21"/>
        <v>#REF!</v>
      </c>
      <c r="G13" s="221" t="e">
        <f t="shared" si="21"/>
        <v>#REF!</v>
      </c>
      <c r="H13" s="221" t="e">
        <f t="shared" si="21"/>
        <v>#REF!</v>
      </c>
      <c r="I13" s="221" t="e">
        <f t="shared" si="21"/>
        <v>#REF!</v>
      </c>
      <c r="J13" s="221" t="e">
        <f t="shared" si="21"/>
        <v>#REF!</v>
      </c>
      <c r="K13" s="221" t="e">
        <f t="shared" si="21"/>
        <v>#REF!</v>
      </c>
      <c r="L13" s="221" t="e">
        <f t="shared" si="21"/>
        <v>#REF!</v>
      </c>
      <c r="M13" s="221" t="e">
        <f t="shared" si="21"/>
        <v>#REF!</v>
      </c>
      <c r="N13" s="223" t="e">
        <f t="shared" si="21"/>
        <v>#REF!</v>
      </c>
      <c r="O13" s="223" t="e">
        <f t="shared" si="21"/>
        <v>#REF!</v>
      </c>
      <c r="P13" s="223" t="e">
        <f t="shared" si="21"/>
        <v>#REF!</v>
      </c>
      <c r="Q13" s="291" t="e">
        <f t="shared" si="21"/>
        <v>#REF!</v>
      </c>
      <c r="R13" s="223" t="e">
        <f t="shared" si="21"/>
        <v>#REF!</v>
      </c>
      <c r="S13" s="223" t="e">
        <f t="shared" si="21"/>
        <v>#REF!</v>
      </c>
      <c r="T13" s="223" t="e">
        <f t="shared" si="21"/>
        <v>#REF!</v>
      </c>
      <c r="U13" s="230" t="e">
        <f t="shared" si="11"/>
        <v>#REF!</v>
      </c>
      <c r="V13" s="230" t="e">
        <f t="shared" si="12"/>
        <v>#REF!</v>
      </c>
      <c r="W13" s="226"/>
      <c r="X13" s="227">
        <f t="shared" si="1"/>
        <v>-4.1737747918114358</v>
      </c>
      <c r="Y13" s="227">
        <f t="shared" si="1"/>
        <v>0.66532899959914626</v>
      </c>
      <c r="Z13" s="227">
        <f t="shared" si="1"/>
        <v>20.586014481521666</v>
      </c>
      <c r="AA13" s="227" t="e">
        <f t="shared" si="1"/>
        <v>#REF!</v>
      </c>
      <c r="AB13" s="227" t="e">
        <f t="shared" si="1"/>
        <v>#REF!</v>
      </c>
      <c r="AC13" s="228" t="e">
        <f t="shared" si="1"/>
        <v>#REF!</v>
      </c>
      <c r="AD13" s="227" t="e">
        <f t="shared" si="1"/>
        <v>#REF!</v>
      </c>
      <c r="AE13" s="227" t="e">
        <f t="shared" si="1"/>
        <v>#REF!</v>
      </c>
      <c r="AF13" s="227" t="e">
        <f t="shared" si="1"/>
        <v>#REF!</v>
      </c>
      <c r="AG13" s="227" t="e">
        <f t="shared" si="1"/>
        <v>#REF!</v>
      </c>
      <c r="AH13" s="228" t="e">
        <f t="shared" si="2"/>
        <v>#REF!</v>
      </c>
      <c r="AI13" s="298">
        <f>+ประมาณ54US!AH13</f>
        <v>0</v>
      </c>
      <c r="AJ13" s="298">
        <f>+ประมาณ54US!AI13</f>
        <v>0</v>
      </c>
      <c r="AK13" s="298">
        <f>+ประมาณ54US!AJ13</f>
        <v>0</v>
      </c>
      <c r="AL13" s="298">
        <f>+ประมาณ54US!AK13</f>
        <v>0</v>
      </c>
      <c r="AM13" s="228" t="e">
        <f t="shared" si="13"/>
        <v>#REF!</v>
      </c>
      <c r="AN13" s="228" t="e">
        <f t="shared" si="13"/>
        <v>#REF!</v>
      </c>
      <c r="AO13" s="228" t="e">
        <f t="shared" si="13"/>
        <v>#REF!</v>
      </c>
      <c r="AP13" s="294" t="e">
        <f t="shared" si="13"/>
        <v>#REF!</v>
      </c>
      <c r="AQ13" s="228" t="e">
        <f t="shared" si="3"/>
        <v>#REF!</v>
      </c>
      <c r="AR13" s="228" t="e">
        <f t="shared" si="4"/>
        <v>#REF!</v>
      </c>
      <c r="AS13" s="228" t="e">
        <f t="shared" si="5"/>
        <v>#REF!</v>
      </c>
      <c r="AT13" s="228" t="e">
        <f t="shared" si="6"/>
        <v>#REF!</v>
      </c>
      <c r="AU13" s="227" t="e">
        <f t="shared" si="14"/>
        <v>#REF!</v>
      </c>
      <c r="AV13" s="227" t="e">
        <f t="shared" si="7"/>
        <v>#REF!</v>
      </c>
      <c r="AW13" s="227"/>
      <c r="AX13" s="227">
        <f t="shared" si="8"/>
        <v>48.153474422786644</v>
      </c>
      <c r="AY13" s="227">
        <f t="shared" si="8"/>
        <v>49.398927180677141</v>
      </c>
      <c r="AZ13" s="227">
        <f t="shared" si="8"/>
        <v>46.347931913015742</v>
      </c>
      <c r="BA13" s="227">
        <f t="shared" si="8"/>
        <v>46.930077800490174</v>
      </c>
      <c r="BB13" s="227" t="e">
        <f t="shared" si="8"/>
        <v>#REF!</v>
      </c>
      <c r="BC13" s="227" t="e">
        <f t="shared" si="8"/>
        <v>#REF!</v>
      </c>
      <c r="BD13" s="228" t="e">
        <f t="shared" si="8"/>
        <v>#REF!</v>
      </c>
      <c r="BE13" s="227" t="e">
        <f t="shared" si="8"/>
        <v>#REF!</v>
      </c>
      <c r="BF13" s="227" t="e">
        <f t="shared" si="8"/>
        <v>#REF!</v>
      </c>
      <c r="BG13" s="227" t="e">
        <f t="shared" si="8"/>
        <v>#REF!</v>
      </c>
      <c r="BH13" s="228" t="e">
        <f t="shared" si="15"/>
        <v>#REF!</v>
      </c>
      <c r="BI13" s="228" t="e">
        <f t="shared" si="9"/>
        <v>#REF!</v>
      </c>
      <c r="BJ13" s="228" t="e">
        <f t="shared" si="9"/>
        <v>#REF!</v>
      </c>
      <c r="BK13" s="228" t="e">
        <f t="shared" si="9"/>
        <v>#REF!</v>
      </c>
      <c r="BL13" s="228" t="e">
        <f t="shared" si="9"/>
        <v>#REF!</v>
      </c>
      <c r="BM13" s="228" t="e">
        <f t="shared" si="16"/>
        <v>#REF!</v>
      </c>
      <c r="BN13" s="228" t="e">
        <f t="shared" si="10"/>
        <v>#REF!</v>
      </c>
      <c r="BO13" s="228" t="e">
        <f t="shared" si="10"/>
        <v>#REF!</v>
      </c>
      <c r="BP13" s="228" t="e">
        <f t="shared" si="10"/>
        <v>#REF!</v>
      </c>
      <c r="BQ13" s="301" t="e">
        <f t="shared" si="17"/>
        <v>#REF!</v>
      </c>
      <c r="BR13" s="229" t="e">
        <f t="shared" si="18"/>
        <v>#REF!</v>
      </c>
    </row>
    <row r="14" spans="1:71" ht="17.45" customHeight="1" x14ac:dyDescent="0.45">
      <c r="A14" s="212" t="s">
        <v>10</v>
      </c>
      <c r="B14" s="213">
        <v>4881.54</v>
      </c>
      <c r="C14" s="213">
        <v>4686.3</v>
      </c>
      <c r="D14" s="213">
        <v>5056.12</v>
      </c>
      <c r="E14" s="213">
        <v>6135.21</v>
      </c>
      <c r="F14" s="213" t="e">
        <f>+#REF!</f>
        <v>#REF!</v>
      </c>
      <c r="G14" s="213" t="e">
        <f>+#REF!</f>
        <v>#REF!</v>
      </c>
      <c r="H14" s="213" t="e">
        <f>+#REF!</f>
        <v>#REF!</v>
      </c>
      <c r="I14" s="213" t="e">
        <f>+#REF!</f>
        <v>#REF!</v>
      </c>
      <c r="J14" s="213" t="e">
        <f>+#REF!</f>
        <v>#REF!</v>
      </c>
      <c r="K14" s="213" t="e">
        <f>+#REF!</f>
        <v>#REF!</v>
      </c>
      <c r="L14" s="213" t="e">
        <f>($L$23*BH14)/100</f>
        <v>#REF!</v>
      </c>
      <c r="M14" s="213" t="e">
        <f>+#REF!</f>
        <v>#REF!</v>
      </c>
      <c r="N14" s="212" t="e">
        <f>+#REF!</f>
        <v>#REF!</v>
      </c>
      <c r="O14" s="212" t="e">
        <f>+#REF!</f>
        <v>#REF!</v>
      </c>
      <c r="P14" s="212" t="e">
        <f>+#REF!</f>
        <v>#REF!</v>
      </c>
      <c r="Q14" s="290" t="e">
        <f>(Q$23*BP14)/100</f>
        <v>#REF!</v>
      </c>
      <c r="R14" s="212" t="e">
        <f>(R$23*BM14)/100</f>
        <v>#REF!</v>
      </c>
      <c r="S14" s="212" t="e">
        <f>+#REF!</f>
        <v>#REF!</v>
      </c>
      <c r="T14" s="212" t="e">
        <f>+#REF!</f>
        <v>#REF!</v>
      </c>
      <c r="U14" s="214" t="e">
        <f t="shared" si="11"/>
        <v>#REF!</v>
      </c>
      <c r="V14" s="214" t="e">
        <f t="shared" si="12"/>
        <v>#REF!</v>
      </c>
      <c r="W14" s="219"/>
      <c r="X14" s="215">
        <f t="shared" si="1"/>
        <v>-3.9995575166853037</v>
      </c>
      <c r="Y14" s="215">
        <f t="shared" si="1"/>
        <v>7.8915135608048859</v>
      </c>
      <c r="Z14" s="215">
        <f t="shared" si="1"/>
        <v>21.342254535098061</v>
      </c>
      <c r="AA14" s="215" t="e">
        <f t="shared" si="1"/>
        <v>#REF!</v>
      </c>
      <c r="AB14" s="215" t="e">
        <f t="shared" si="1"/>
        <v>#REF!</v>
      </c>
      <c r="AC14" s="216" t="e">
        <f t="shared" si="1"/>
        <v>#REF!</v>
      </c>
      <c r="AD14" s="215" t="e">
        <f t="shared" si="1"/>
        <v>#REF!</v>
      </c>
      <c r="AE14" s="215" t="e">
        <f t="shared" si="1"/>
        <v>#REF!</v>
      </c>
      <c r="AF14" s="215" t="e">
        <f t="shared" si="1"/>
        <v>#REF!</v>
      </c>
      <c r="AG14" s="215" t="e">
        <f t="shared" si="1"/>
        <v>#REF!</v>
      </c>
      <c r="AH14" s="215" t="e">
        <f t="shared" si="2"/>
        <v>#REF!</v>
      </c>
      <c r="AI14" s="297">
        <f>+ประมาณ54US!AH14</f>
        <v>0</v>
      </c>
      <c r="AJ14" s="297">
        <f>+ประมาณ54US!AI14</f>
        <v>0</v>
      </c>
      <c r="AK14" s="297">
        <f>+ประมาณ54US!AJ14</f>
        <v>0</v>
      </c>
      <c r="AL14" s="297">
        <f>+ประมาณ54US!AK14</f>
        <v>0</v>
      </c>
      <c r="AM14" s="215" t="e">
        <f t="shared" si="13"/>
        <v>#REF!</v>
      </c>
      <c r="AN14" s="216" t="e">
        <f t="shared" si="13"/>
        <v>#REF!</v>
      </c>
      <c r="AO14" s="215" t="e">
        <f t="shared" si="13"/>
        <v>#REF!</v>
      </c>
      <c r="AP14" s="293" t="e">
        <f t="shared" si="13"/>
        <v>#REF!</v>
      </c>
      <c r="AQ14" s="215" t="e">
        <f t="shared" si="3"/>
        <v>#REF!</v>
      </c>
      <c r="AR14" s="215" t="e">
        <f t="shared" si="4"/>
        <v>#REF!</v>
      </c>
      <c r="AS14" s="216" t="e">
        <f t="shared" si="5"/>
        <v>#REF!</v>
      </c>
      <c r="AT14" s="215" t="e">
        <f t="shared" si="6"/>
        <v>#REF!</v>
      </c>
      <c r="AU14" s="215" t="e">
        <f t="shared" si="14"/>
        <v>#REF!</v>
      </c>
      <c r="AV14" s="215" t="e">
        <f t="shared" si="7"/>
        <v>#REF!</v>
      </c>
      <c r="AW14" s="215"/>
      <c r="AX14" s="215">
        <f t="shared" si="8"/>
        <v>8.3682371303944603</v>
      </c>
      <c r="AY14" s="215">
        <f t="shared" si="8"/>
        <v>8.6002825835973429</v>
      </c>
      <c r="AZ14" s="215">
        <f t="shared" si="8"/>
        <v>8.6483435377145899</v>
      </c>
      <c r="BA14" s="215">
        <f t="shared" si="8"/>
        <v>8.8118879286869074</v>
      </c>
      <c r="BB14" s="215" t="e">
        <f t="shared" si="8"/>
        <v>#REF!</v>
      </c>
      <c r="BC14" s="215" t="e">
        <f t="shared" si="8"/>
        <v>#REF!</v>
      </c>
      <c r="BD14" s="216" t="e">
        <f t="shared" si="8"/>
        <v>#REF!</v>
      </c>
      <c r="BE14" s="215" t="e">
        <f t="shared" si="8"/>
        <v>#REF!</v>
      </c>
      <c r="BF14" s="215" t="e">
        <f t="shared" si="8"/>
        <v>#REF!</v>
      </c>
      <c r="BG14" s="215" t="e">
        <f t="shared" si="8"/>
        <v>#REF!</v>
      </c>
      <c r="BH14" s="216" t="e">
        <f t="shared" si="15"/>
        <v>#REF!</v>
      </c>
      <c r="BI14" s="215" t="e">
        <f t="shared" si="9"/>
        <v>#REF!</v>
      </c>
      <c r="BJ14" s="215" t="e">
        <f t="shared" si="9"/>
        <v>#REF!</v>
      </c>
      <c r="BK14" s="215" t="e">
        <f t="shared" si="9"/>
        <v>#REF!</v>
      </c>
      <c r="BL14" s="215" t="e">
        <f t="shared" si="9"/>
        <v>#REF!</v>
      </c>
      <c r="BM14" s="215" t="e">
        <f t="shared" si="16"/>
        <v>#REF!</v>
      </c>
      <c r="BN14" s="215" t="e">
        <f t="shared" si="10"/>
        <v>#REF!</v>
      </c>
      <c r="BO14" s="215" t="e">
        <f t="shared" si="10"/>
        <v>#REF!</v>
      </c>
      <c r="BP14" s="215" t="e">
        <f t="shared" si="10"/>
        <v>#REF!</v>
      </c>
      <c r="BQ14" s="217" t="e">
        <f t="shared" si="17"/>
        <v>#REF!</v>
      </c>
      <c r="BR14" s="218" t="e">
        <f t="shared" si="18"/>
        <v>#REF!</v>
      </c>
    </row>
    <row r="15" spans="1:71" ht="17.45" customHeight="1" x14ac:dyDescent="0.45">
      <c r="A15" s="212" t="s">
        <v>11</v>
      </c>
      <c r="B15" s="213">
        <v>4954.97</v>
      </c>
      <c r="C15" s="213">
        <v>4346.53</v>
      </c>
      <c r="D15" s="213">
        <v>4983.12</v>
      </c>
      <c r="E15" s="213">
        <v>6279.37</v>
      </c>
      <c r="F15" s="213" t="e">
        <f>+#REF!</f>
        <v>#REF!</v>
      </c>
      <c r="G15" s="213" t="e">
        <f>+#REF!</f>
        <v>#REF!</v>
      </c>
      <c r="H15" s="213" t="e">
        <f>+#REF!</f>
        <v>#REF!</v>
      </c>
      <c r="I15" s="213" t="e">
        <f>+#REF!</f>
        <v>#REF!</v>
      </c>
      <c r="J15" s="213" t="e">
        <f>+#REF!</f>
        <v>#REF!</v>
      </c>
      <c r="K15" s="213" t="e">
        <f>+#REF!</f>
        <v>#REF!</v>
      </c>
      <c r="L15" s="213" t="e">
        <f>($L$23*BH15)/100</f>
        <v>#REF!</v>
      </c>
      <c r="M15" s="213" t="e">
        <f>+#REF!</f>
        <v>#REF!</v>
      </c>
      <c r="N15" s="212" t="e">
        <f>+#REF!</f>
        <v>#REF!</v>
      </c>
      <c r="O15" s="212" t="e">
        <f>+#REF!</f>
        <v>#REF!</v>
      </c>
      <c r="P15" s="212" t="e">
        <f>+#REF!</f>
        <v>#REF!</v>
      </c>
      <c r="Q15" s="290" t="e">
        <f>(Q$23*BP15)/100</f>
        <v>#REF!</v>
      </c>
      <c r="R15" s="212" t="e">
        <f>(R$23*BM15)/100</f>
        <v>#REF!</v>
      </c>
      <c r="S15" s="212" t="e">
        <f>+#REF!</f>
        <v>#REF!</v>
      </c>
      <c r="T15" s="212" t="e">
        <f>+#REF!</f>
        <v>#REF!</v>
      </c>
      <c r="U15" s="214" t="e">
        <f t="shared" si="11"/>
        <v>#REF!</v>
      </c>
      <c r="V15" s="214" t="e">
        <f t="shared" si="12"/>
        <v>#REF!</v>
      </c>
      <c r="W15" s="219"/>
      <c r="X15" s="215">
        <f t="shared" si="1"/>
        <v>-12.279388169857752</v>
      </c>
      <c r="Y15" s="215">
        <f t="shared" si="1"/>
        <v>14.645935953507738</v>
      </c>
      <c r="Z15" s="215">
        <f t="shared" si="1"/>
        <v>26.012819277882127</v>
      </c>
      <c r="AA15" s="215" t="e">
        <f t="shared" si="1"/>
        <v>#REF!</v>
      </c>
      <c r="AB15" s="215" t="e">
        <f t="shared" si="1"/>
        <v>#REF!</v>
      </c>
      <c r="AC15" s="216" t="e">
        <f t="shared" si="1"/>
        <v>#REF!</v>
      </c>
      <c r="AD15" s="215" t="e">
        <f t="shared" si="1"/>
        <v>#REF!</v>
      </c>
      <c r="AE15" s="215" t="e">
        <f t="shared" si="1"/>
        <v>#REF!</v>
      </c>
      <c r="AF15" s="215" t="e">
        <f t="shared" si="1"/>
        <v>#REF!</v>
      </c>
      <c r="AG15" s="215" t="e">
        <f t="shared" si="1"/>
        <v>#REF!</v>
      </c>
      <c r="AH15" s="215" t="e">
        <f t="shared" si="2"/>
        <v>#REF!</v>
      </c>
      <c r="AI15" s="297">
        <f>+ประมาณ54US!AH15</f>
        <v>0</v>
      </c>
      <c r="AJ15" s="297">
        <f>+ประมาณ54US!AI15</f>
        <v>0</v>
      </c>
      <c r="AK15" s="297">
        <f>+ประมาณ54US!AJ15</f>
        <v>0</v>
      </c>
      <c r="AL15" s="297">
        <f>+ประมาณ54US!AK15</f>
        <v>0</v>
      </c>
      <c r="AM15" s="215" t="e">
        <f t="shared" si="13"/>
        <v>#REF!</v>
      </c>
      <c r="AN15" s="216" t="e">
        <f t="shared" si="13"/>
        <v>#REF!</v>
      </c>
      <c r="AO15" s="215" t="e">
        <f t="shared" si="13"/>
        <v>#REF!</v>
      </c>
      <c r="AP15" s="293" t="e">
        <f t="shared" si="13"/>
        <v>#REF!</v>
      </c>
      <c r="AQ15" s="215" t="e">
        <f t="shared" si="3"/>
        <v>#REF!</v>
      </c>
      <c r="AR15" s="215" t="e">
        <f t="shared" si="4"/>
        <v>#REF!</v>
      </c>
      <c r="AS15" s="216" t="e">
        <f t="shared" si="5"/>
        <v>#REF!</v>
      </c>
      <c r="AT15" s="215" t="e">
        <f t="shared" si="6"/>
        <v>#REF!</v>
      </c>
      <c r="AU15" s="215" t="e">
        <f t="shared" si="14"/>
        <v>#REF!</v>
      </c>
      <c r="AV15" s="215" t="e">
        <f t="shared" si="7"/>
        <v>#REF!</v>
      </c>
      <c r="AW15" s="215"/>
      <c r="AX15" s="215">
        <f t="shared" si="8"/>
        <v>8.4941153680991324</v>
      </c>
      <c r="AY15" s="215">
        <f t="shared" si="8"/>
        <v>7.9767377799294437</v>
      </c>
      <c r="AZ15" s="215">
        <f t="shared" si="8"/>
        <v>8.5234791993972312</v>
      </c>
      <c r="BA15" s="215">
        <f t="shared" si="8"/>
        <v>9.0189422534450649</v>
      </c>
      <c r="BB15" s="215" t="e">
        <f t="shared" si="8"/>
        <v>#REF!</v>
      </c>
      <c r="BC15" s="215" t="e">
        <f t="shared" si="8"/>
        <v>#REF!</v>
      </c>
      <c r="BD15" s="216" t="e">
        <f t="shared" si="8"/>
        <v>#REF!</v>
      </c>
      <c r="BE15" s="215" t="e">
        <f t="shared" si="8"/>
        <v>#REF!</v>
      </c>
      <c r="BF15" s="215" t="e">
        <f t="shared" si="8"/>
        <v>#REF!</v>
      </c>
      <c r="BG15" s="215" t="e">
        <f t="shared" si="8"/>
        <v>#REF!</v>
      </c>
      <c r="BH15" s="216" t="e">
        <f t="shared" si="15"/>
        <v>#REF!</v>
      </c>
      <c r="BI15" s="215" t="e">
        <f t="shared" si="9"/>
        <v>#REF!</v>
      </c>
      <c r="BJ15" s="215" t="e">
        <f t="shared" si="9"/>
        <v>#REF!</v>
      </c>
      <c r="BK15" s="215" t="e">
        <f t="shared" si="9"/>
        <v>#REF!</v>
      </c>
      <c r="BL15" s="215" t="e">
        <f t="shared" si="9"/>
        <v>#REF!</v>
      </c>
      <c r="BM15" s="215" t="e">
        <f t="shared" si="16"/>
        <v>#REF!</v>
      </c>
      <c r="BN15" s="215" t="e">
        <f t="shared" si="10"/>
        <v>#REF!</v>
      </c>
      <c r="BO15" s="215" t="e">
        <f t="shared" si="10"/>
        <v>#REF!</v>
      </c>
      <c r="BP15" s="215" t="e">
        <f t="shared" si="10"/>
        <v>#REF!</v>
      </c>
      <c r="BQ15" s="217" t="e">
        <f t="shared" si="17"/>
        <v>#REF!</v>
      </c>
      <c r="BR15" s="218" t="e">
        <f t="shared" si="18"/>
        <v>#REF!</v>
      </c>
    </row>
    <row r="16" spans="1:71" ht="17.45" customHeight="1" x14ac:dyDescent="0.45">
      <c r="A16" s="212" t="s">
        <v>12</v>
      </c>
      <c r="B16" s="213">
        <v>5139.1000000000004</v>
      </c>
      <c r="C16" s="213">
        <v>4675.63</v>
      </c>
      <c r="D16" s="213">
        <v>5161.04</v>
      </c>
      <c r="E16" s="213">
        <v>6089.38</v>
      </c>
      <c r="F16" s="213" t="e">
        <f>+#REF!</f>
        <v>#REF!</v>
      </c>
      <c r="G16" s="213" t="e">
        <f>+#REF!</f>
        <v>#REF!</v>
      </c>
      <c r="H16" s="213" t="e">
        <f>+#REF!</f>
        <v>#REF!</v>
      </c>
      <c r="I16" s="213" t="e">
        <f>+#REF!</f>
        <v>#REF!</v>
      </c>
      <c r="J16" s="213" t="e">
        <f>+#REF!</f>
        <v>#REF!</v>
      </c>
      <c r="K16" s="213" t="e">
        <f>+#REF!</f>
        <v>#REF!</v>
      </c>
      <c r="L16" s="213" t="e">
        <f>($L$23*BH16)/100</f>
        <v>#REF!</v>
      </c>
      <c r="M16" s="213" t="e">
        <f>+#REF!</f>
        <v>#REF!</v>
      </c>
      <c r="N16" s="212" t="e">
        <f>+#REF!</f>
        <v>#REF!</v>
      </c>
      <c r="O16" s="212" t="e">
        <f>+#REF!</f>
        <v>#REF!</v>
      </c>
      <c r="P16" s="212" t="e">
        <f>+#REF!</f>
        <v>#REF!</v>
      </c>
      <c r="Q16" s="290" t="e">
        <f>(Q$23*BP16)/100</f>
        <v>#REF!</v>
      </c>
      <c r="R16" s="212" t="e">
        <f>(R$23*BM16)/100</f>
        <v>#REF!</v>
      </c>
      <c r="S16" s="212" t="e">
        <f>+#REF!</f>
        <v>#REF!</v>
      </c>
      <c r="T16" s="212" t="e">
        <f>+#REF!</f>
        <v>#REF!</v>
      </c>
      <c r="U16" s="214" t="e">
        <f t="shared" si="11"/>
        <v>#REF!</v>
      </c>
      <c r="V16" s="214" t="e">
        <f t="shared" si="12"/>
        <v>#REF!</v>
      </c>
      <c r="W16" s="219"/>
      <c r="X16" s="216">
        <f t="shared" si="1"/>
        <v>-9.0185051857329164</v>
      </c>
      <c r="Y16" s="216">
        <f t="shared" si="1"/>
        <v>10.381702572701435</v>
      </c>
      <c r="Z16" s="216">
        <f t="shared" si="1"/>
        <v>17.987459891804747</v>
      </c>
      <c r="AA16" s="216" t="e">
        <f t="shared" si="1"/>
        <v>#REF!</v>
      </c>
      <c r="AB16" s="216" t="e">
        <f t="shared" si="1"/>
        <v>#REF!</v>
      </c>
      <c r="AC16" s="216" t="e">
        <f t="shared" si="1"/>
        <v>#REF!</v>
      </c>
      <c r="AD16" s="215" t="e">
        <f t="shared" si="1"/>
        <v>#REF!</v>
      </c>
      <c r="AE16" s="215" t="e">
        <f t="shared" si="1"/>
        <v>#REF!</v>
      </c>
      <c r="AF16" s="215" t="e">
        <f t="shared" si="1"/>
        <v>#REF!</v>
      </c>
      <c r="AG16" s="215" t="e">
        <f t="shared" si="1"/>
        <v>#REF!</v>
      </c>
      <c r="AH16" s="215" t="e">
        <f t="shared" si="2"/>
        <v>#REF!</v>
      </c>
      <c r="AI16" s="297">
        <f>+ประมาณ54US!AH16</f>
        <v>0</v>
      </c>
      <c r="AJ16" s="297">
        <f>+ประมาณ54US!AI16</f>
        <v>0</v>
      </c>
      <c r="AK16" s="297">
        <f>+ประมาณ54US!AJ16</f>
        <v>0</v>
      </c>
      <c r="AL16" s="297">
        <f>+ประมาณ54US!AK16</f>
        <v>0</v>
      </c>
      <c r="AM16" s="215" t="e">
        <f t="shared" si="13"/>
        <v>#REF!</v>
      </c>
      <c r="AN16" s="216" t="e">
        <f t="shared" si="13"/>
        <v>#REF!</v>
      </c>
      <c r="AO16" s="215" t="e">
        <f t="shared" si="13"/>
        <v>#REF!</v>
      </c>
      <c r="AP16" s="293" t="e">
        <f t="shared" si="13"/>
        <v>#REF!</v>
      </c>
      <c r="AQ16" s="215" t="e">
        <f t="shared" si="3"/>
        <v>#REF!</v>
      </c>
      <c r="AR16" s="215" t="e">
        <f t="shared" si="4"/>
        <v>#REF!</v>
      </c>
      <c r="AS16" s="216" t="e">
        <f t="shared" si="5"/>
        <v>#REF!</v>
      </c>
      <c r="AT16" s="215" t="e">
        <f t="shared" si="6"/>
        <v>#REF!</v>
      </c>
      <c r="AU16" s="215" t="e">
        <f t="shared" si="14"/>
        <v>#REF!</v>
      </c>
      <c r="AV16" s="215" t="e">
        <f t="shared" si="7"/>
        <v>#REF!</v>
      </c>
      <c r="AW16" s="216"/>
      <c r="AX16" s="216">
        <f t="shared" si="8"/>
        <v>8.8097623776124276</v>
      </c>
      <c r="AY16" s="216">
        <f t="shared" si="8"/>
        <v>8.580701034151728</v>
      </c>
      <c r="AZ16" s="216">
        <f t="shared" si="8"/>
        <v>8.8278060908140041</v>
      </c>
      <c r="BA16" s="216">
        <f t="shared" si="8"/>
        <v>8.7460631527180777</v>
      </c>
      <c r="BB16" s="216" t="e">
        <f t="shared" si="8"/>
        <v>#REF!</v>
      </c>
      <c r="BC16" s="216" t="e">
        <f t="shared" si="8"/>
        <v>#REF!</v>
      </c>
      <c r="BD16" s="216" t="e">
        <f t="shared" si="8"/>
        <v>#REF!</v>
      </c>
      <c r="BE16" s="215" t="e">
        <f t="shared" si="8"/>
        <v>#REF!</v>
      </c>
      <c r="BF16" s="215" t="e">
        <f t="shared" si="8"/>
        <v>#REF!</v>
      </c>
      <c r="BG16" s="215" t="e">
        <f t="shared" si="8"/>
        <v>#REF!</v>
      </c>
      <c r="BH16" s="216" t="e">
        <f t="shared" si="15"/>
        <v>#REF!</v>
      </c>
      <c r="BI16" s="215" t="e">
        <f t="shared" si="9"/>
        <v>#REF!</v>
      </c>
      <c r="BJ16" s="215" t="e">
        <f t="shared" si="9"/>
        <v>#REF!</v>
      </c>
      <c r="BK16" s="215" t="e">
        <f t="shared" si="9"/>
        <v>#REF!</v>
      </c>
      <c r="BL16" s="215" t="e">
        <f t="shared" si="9"/>
        <v>#REF!</v>
      </c>
      <c r="BM16" s="215" t="e">
        <f t="shared" si="16"/>
        <v>#REF!</v>
      </c>
      <c r="BN16" s="215" t="e">
        <f t="shared" si="10"/>
        <v>#REF!</v>
      </c>
      <c r="BO16" s="215" t="e">
        <f t="shared" si="10"/>
        <v>#REF!</v>
      </c>
      <c r="BP16" s="215" t="e">
        <f t="shared" si="10"/>
        <v>#REF!</v>
      </c>
      <c r="BQ16" s="217" t="e">
        <f t="shared" si="17"/>
        <v>#REF!</v>
      </c>
      <c r="BR16" s="218" t="e">
        <f t="shared" si="18"/>
        <v>#REF!</v>
      </c>
    </row>
    <row r="17" spans="1:70" ht="17.45" customHeight="1" x14ac:dyDescent="0.45">
      <c r="A17" s="220" t="s">
        <v>26</v>
      </c>
      <c r="B17" s="221">
        <v>14975.61</v>
      </c>
      <c r="C17" s="221">
        <v>13708.46</v>
      </c>
      <c r="D17" s="221">
        <v>15200.28</v>
      </c>
      <c r="E17" s="221">
        <v>18503.96</v>
      </c>
      <c r="F17" s="222" t="e">
        <f>+F14+F15+F16</f>
        <v>#REF!</v>
      </c>
      <c r="G17" s="222" t="e">
        <f>+G14+G15+G16</f>
        <v>#REF!</v>
      </c>
      <c r="H17" s="222" t="e">
        <f>+H14+H15+H16</f>
        <v>#REF!</v>
      </c>
      <c r="I17" s="222" t="e">
        <f>+I14+I15+I16</f>
        <v>#REF!</v>
      </c>
      <c r="J17" s="222" t="e">
        <f t="shared" ref="J17:O17" si="22">+J16+J15+J14</f>
        <v>#REF!</v>
      </c>
      <c r="K17" s="222" t="e">
        <f t="shared" si="22"/>
        <v>#REF!</v>
      </c>
      <c r="L17" s="222" t="e">
        <f t="shared" si="22"/>
        <v>#REF!</v>
      </c>
      <c r="M17" s="222" t="e">
        <f t="shared" si="22"/>
        <v>#REF!</v>
      </c>
      <c r="N17" s="231" t="e">
        <f t="shared" si="22"/>
        <v>#REF!</v>
      </c>
      <c r="O17" s="231" t="e">
        <f t="shared" si="22"/>
        <v>#REF!</v>
      </c>
      <c r="P17" s="231" t="e">
        <f>+P16+P15+P14</f>
        <v>#REF!</v>
      </c>
      <c r="Q17" s="292" t="e">
        <f>+Q16+Q15+Q14</f>
        <v>#REF!</v>
      </c>
      <c r="R17" s="231" t="e">
        <f>+R16+R15+R14</f>
        <v>#REF!</v>
      </c>
      <c r="S17" s="231" t="e">
        <f>+S16+S15+S14</f>
        <v>#REF!</v>
      </c>
      <c r="T17" s="231" t="e">
        <f>+T16+T15+T14</f>
        <v>#REF!</v>
      </c>
      <c r="U17" s="230" t="e">
        <f t="shared" si="11"/>
        <v>#REF!</v>
      </c>
      <c r="V17" s="230" t="e">
        <f t="shared" si="12"/>
        <v>#REF!</v>
      </c>
      <c r="W17" s="226"/>
      <c r="X17" s="227">
        <f t="shared" si="1"/>
        <v>-8.4614249436250066</v>
      </c>
      <c r="Y17" s="227">
        <f t="shared" si="1"/>
        <v>10.882476952188668</v>
      </c>
      <c r="Z17" s="227">
        <f t="shared" si="1"/>
        <v>21.734336472749185</v>
      </c>
      <c r="AA17" s="227" t="e">
        <f t="shared" si="1"/>
        <v>#REF!</v>
      </c>
      <c r="AB17" s="227" t="e">
        <f t="shared" si="1"/>
        <v>#REF!</v>
      </c>
      <c r="AC17" s="228" t="e">
        <f t="shared" si="1"/>
        <v>#REF!</v>
      </c>
      <c r="AD17" s="227" t="e">
        <f t="shared" si="1"/>
        <v>#REF!</v>
      </c>
      <c r="AE17" s="227" t="e">
        <f t="shared" si="1"/>
        <v>#REF!</v>
      </c>
      <c r="AF17" s="227" t="e">
        <f t="shared" si="1"/>
        <v>#REF!</v>
      </c>
      <c r="AG17" s="227" t="e">
        <f t="shared" si="1"/>
        <v>#REF!</v>
      </c>
      <c r="AH17" s="228" t="e">
        <f t="shared" si="2"/>
        <v>#REF!</v>
      </c>
      <c r="AI17" s="298">
        <f>+ประมาณ54US!AH17</f>
        <v>0</v>
      </c>
      <c r="AJ17" s="298">
        <f>+ประมาณ54US!AI17</f>
        <v>0</v>
      </c>
      <c r="AK17" s="298">
        <f>+ประมาณ54US!AJ17</f>
        <v>0</v>
      </c>
      <c r="AL17" s="298">
        <f>+ประมาณ54US!AK17</f>
        <v>0</v>
      </c>
      <c r="AM17" s="228" t="e">
        <f t="shared" si="13"/>
        <v>#REF!</v>
      </c>
      <c r="AN17" s="228" t="e">
        <f t="shared" si="13"/>
        <v>#REF!</v>
      </c>
      <c r="AO17" s="228" t="e">
        <f t="shared" si="13"/>
        <v>#REF!</v>
      </c>
      <c r="AP17" s="294" t="e">
        <f t="shared" si="13"/>
        <v>#REF!</v>
      </c>
      <c r="AQ17" s="228" t="e">
        <f t="shared" si="3"/>
        <v>#REF!</v>
      </c>
      <c r="AR17" s="228" t="e">
        <f>((S17/P17)-1)*100</f>
        <v>#REF!</v>
      </c>
      <c r="AS17" s="228" t="e">
        <f>((T17/P17)-1)*100</f>
        <v>#REF!</v>
      </c>
      <c r="AT17" s="228" t="e">
        <f t="shared" si="6"/>
        <v>#REF!</v>
      </c>
      <c r="AU17" s="227" t="e">
        <f t="shared" si="14"/>
        <v>#REF!</v>
      </c>
      <c r="AV17" s="227" t="e">
        <f t="shared" si="7"/>
        <v>#REF!</v>
      </c>
      <c r="AW17" s="227"/>
      <c r="AX17" s="227">
        <f t="shared" si="8"/>
        <v>25.672114876106022</v>
      </c>
      <c r="AY17" s="227">
        <f t="shared" si="8"/>
        <v>25.157721397678511</v>
      </c>
      <c r="AZ17" s="227">
        <f t="shared" si="8"/>
        <v>25.999628827925825</v>
      </c>
      <c r="BA17" s="227">
        <f t="shared" si="8"/>
        <v>26.576893334850048</v>
      </c>
      <c r="BB17" s="227" t="e">
        <f t="shared" si="8"/>
        <v>#REF!</v>
      </c>
      <c r="BC17" s="227" t="e">
        <f t="shared" si="8"/>
        <v>#REF!</v>
      </c>
      <c r="BD17" s="228" t="e">
        <f t="shared" si="8"/>
        <v>#REF!</v>
      </c>
      <c r="BE17" s="227" t="e">
        <f>+(I17/I$23)*100</f>
        <v>#REF!</v>
      </c>
      <c r="BF17" s="227" t="e">
        <f t="shared" si="8"/>
        <v>#REF!</v>
      </c>
      <c r="BG17" s="227" t="e">
        <f t="shared" si="8"/>
        <v>#REF!</v>
      </c>
      <c r="BH17" s="228" t="e">
        <f t="shared" si="15"/>
        <v>#REF!</v>
      </c>
      <c r="BI17" s="227" t="e">
        <f t="shared" si="9"/>
        <v>#REF!</v>
      </c>
      <c r="BJ17" s="227" t="e">
        <f t="shared" si="9"/>
        <v>#REF!</v>
      </c>
      <c r="BK17" s="227" t="e">
        <f t="shared" si="9"/>
        <v>#REF!</v>
      </c>
      <c r="BL17" s="227" t="e">
        <f t="shared" si="9"/>
        <v>#REF!</v>
      </c>
      <c r="BM17" s="227" t="e">
        <f t="shared" si="16"/>
        <v>#REF!</v>
      </c>
      <c r="BN17" s="228" t="e">
        <f>+(R17/R$23)*100</f>
        <v>#REF!</v>
      </c>
      <c r="BO17" s="228" t="e">
        <f>+(S17/S$23)*100</f>
        <v>#REF!</v>
      </c>
      <c r="BP17" s="228" t="e">
        <f>+(T17/T$23)*100</f>
        <v>#REF!</v>
      </c>
      <c r="BQ17" s="301" t="e">
        <f t="shared" si="17"/>
        <v>#REF!</v>
      </c>
      <c r="BR17" s="229" t="e">
        <f t="shared" si="18"/>
        <v>#REF!</v>
      </c>
    </row>
    <row r="18" spans="1:70" ht="17.45" customHeight="1" x14ac:dyDescent="0.45">
      <c r="A18" s="232" t="s">
        <v>13</v>
      </c>
      <c r="B18" s="213">
        <v>5307.77</v>
      </c>
      <c r="C18" s="213">
        <v>4632.58</v>
      </c>
      <c r="D18" s="213">
        <v>5477.32</v>
      </c>
      <c r="E18" s="213">
        <v>6309.06</v>
      </c>
      <c r="F18" s="213" t="e">
        <f>+#REF!</f>
        <v>#REF!</v>
      </c>
      <c r="G18" s="213" t="e">
        <f>+#REF!</f>
        <v>#REF!</v>
      </c>
      <c r="H18" s="213" t="e">
        <f>+#REF!</f>
        <v>#REF!</v>
      </c>
      <c r="I18" s="213" t="e">
        <f>+#REF!</f>
        <v>#REF!</v>
      </c>
      <c r="J18" s="213" t="e">
        <f>+#REF!</f>
        <v>#REF!</v>
      </c>
      <c r="K18" s="213" t="e">
        <f>+#REF!</f>
        <v>#REF!</v>
      </c>
      <c r="L18" s="213" t="e">
        <f>($L$23*BH18)/100</f>
        <v>#REF!</v>
      </c>
      <c r="M18" s="213" t="e">
        <f>+#REF!</f>
        <v>#REF!</v>
      </c>
      <c r="N18" s="212" t="e">
        <f>+#REF!</f>
        <v>#REF!</v>
      </c>
      <c r="O18" s="212" t="e">
        <f>+#REF!</f>
        <v>#REF!</v>
      </c>
      <c r="P18" s="212" t="e">
        <f>+#REF!</f>
        <v>#REF!</v>
      </c>
      <c r="Q18" s="290" t="e">
        <f>(Q$23*BP18)/100</f>
        <v>#REF!</v>
      </c>
      <c r="R18" s="212" t="e">
        <f>(R$23*BM18)/100</f>
        <v>#REF!</v>
      </c>
      <c r="S18" s="212" t="e">
        <f>+#REF!</f>
        <v>#REF!</v>
      </c>
      <c r="T18" s="212" t="e">
        <f>+#REF!</f>
        <v>#REF!</v>
      </c>
      <c r="U18" s="214" t="e">
        <f t="shared" si="11"/>
        <v>#REF!</v>
      </c>
      <c r="V18" s="214" t="e">
        <f t="shared" si="12"/>
        <v>#REF!</v>
      </c>
      <c r="W18" s="219"/>
      <c r="X18" s="215">
        <f t="shared" si="1"/>
        <v>-12.720784811700591</v>
      </c>
      <c r="Y18" s="215">
        <f t="shared" si="1"/>
        <v>18.234763350012308</v>
      </c>
      <c r="Z18" s="215">
        <f t="shared" si="1"/>
        <v>15.185163547136193</v>
      </c>
      <c r="AA18" s="215" t="e">
        <f t="shared" si="1"/>
        <v>#REF!</v>
      </c>
      <c r="AB18" s="215" t="e">
        <f t="shared" si="1"/>
        <v>#REF!</v>
      </c>
      <c r="AC18" s="216" t="e">
        <f t="shared" si="1"/>
        <v>#REF!</v>
      </c>
      <c r="AD18" s="215" t="e">
        <f t="shared" si="1"/>
        <v>#REF!</v>
      </c>
      <c r="AE18" s="215" t="e">
        <f t="shared" si="1"/>
        <v>#REF!</v>
      </c>
      <c r="AF18" s="215" t="e">
        <f t="shared" si="1"/>
        <v>#REF!</v>
      </c>
      <c r="AG18" s="215" t="e">
        <f t="shared" si="1"/>
        <v>#REF!</v>
      </c>
      <c r="AH18" s="216" t="e">
        <f t="shared" si="2"/>
        <v>#REF!</v>
      </c>
      <c r="AI18" s="297">
        <f>+ประมาณ54US!AH18</f>
        <v>0</v>
      </c>
      <c r="AJ18" s="297">
        <f>+ประมาณ54US!AI18</f>
        <v>0</v>
      </c>
      <c r="AK18" s="297">
        <f>+ประมาณ54US!AJ18</f>
        <v>0</v>
      </c>
      <c r="AL18" s="297">
        <f>+ประมาณ54US!AK18</f>
        <v>0</v>
      </c>
      <c r="AM18" s="215" t="e">
        <f t="shared" si="13"/>
        <v>#REF!</v>
      </c>
      <c r="AN18" s="216" t="e">
        <f t="shared" si="13"/>
        <v>#REF!</v>
      </c>
      <c r="AO18" s="215" t="e">
        <f t="shared" si="13"/>
        <v>#REF!</v>
      </c>
      <c r="AP18" s="293" t="e">
        <f t="shared" si="13"/>
        <v>#REF!</v>
      </c>
      <c r="AQ18" s="215" t="e">
        <f t="shared" si="3"/>
        <v>#REF!</v>
      </c>
      <c r="AR18" s="215" t="e">
        <f t="shared" si="4"/>
        <v>#REF!</v>
      </c>
      <c r="AS18" s="216" t="e">
        <f t="shared" si="5"/>
        <v>#REF!</v>
      </c>
      <c r="AT18" s="215" t="e">
        <f t="shared" si="6"/>
        <v>#REF!</v>
      </c>
      <c r="AU18" s="215" t="e">
        <f t="shared" si="14"/>
        <v>#REF!</v>
      </c>
      <c r="AV18" s="215" t="e">
        <f t="shared" si="7"/>
        <v>#REF!</v>
      </c>
      <c r="AW18" s="215"/>
      <c r="AX18" s="215">
        <f t="shared" si="8"/>
        <v>9.0989069010176724</v>
      </c>
      <c r="AY18" s="215">
        <f t="shared" si="8"/>
        <v>8.5016958135674994</v>
      </c>
      <c r="AZ18" s="215">
        <f t="shared" si="8"/>
        <v>9.3687936651018706</v>
      </c>
      <c r="BA18" s="215">
        <f t="shared" si="8"/>
        <v>9.0615854478267934</v>
      </c>
      <c r="BB18" s="215" t="e">
        <f t="shared" si="8"/>
        <v>#REF!</v>
      </c>
      <c r="BC18" s="215" t="e">
        <f t="shared" si="8"/>
        <v>#REF!</v>
      </c>
      <c r="BD18" s="216" t="e">
        <f t="shared" si="8"/>
        <v>#REF!</v>
      </c>
      <c r="BE18" s="215" t="e">
        <f t="shared" si="8"/>
        <v>#REF!</v>
      </c>
      <c r="BF18" s="215" t="e">
        <f t="shared" si="8"/>
        <v>#REF!</v>
      </c>
      <c r="BG18" s="215" t="e">
        <f t="shared" si="8"/>
        <v>#REF!</v>
      </c>
      <c r="BH18" s="216" t="e">
        <f t="shared" si="15"/>
        <v>#REF!</v>
      </c>
      <c r="BI18" s="215" t="e">
        <f t="shared" si="9"/>
        <v>#REF!</v>
      </c>
      <c r="BJ18" s="215" t="e">
        <f t="shared" si="9"/>
        <v>#REF!</v>
      </c>
      <c r="BK18" s="215" t="e">
        <f t="shared" si="9"/>
        <v>#REF!</v>
      </c>
      <c r="BL18" s="215" t="e">
        <f t="shared" si="9"/>
        <v>#REF!</v>
      </c>
      <c r="BM18" s="215" t="e">
        <f t="shared" si="16"/>
        <v>#REF!</v>
      </c>
      <c r="BN18" s="215" t="e">
        <f t="shared" si="10"/>
        <v>#REF!</v>
      </c>
      <c r="BO18" s="215" t="e">
        <f t="shared" si="10"/>
        <v>#REF!</v>
      </c>
      <c r="BP18" s="215" t="e">
        <f t="shared" si="10"/>
        <v>#REF!</v>
      </c>
      <c r="BQ18" s="217" t="e">
        <f t="shared" si="17"/>
        <v>#REF!</v>
      </c>
      <c r="BR18" s="218" t="e">
        <f t="shared" si="18"/>
        <v>#REF!</v>
      </c>
    </row>
    <row r="19" spans="1:70" ht="17.45" customHeight="1" x14ac:dyDescent="0.45">
      <c r="A19" s="212" t="s">
        <v>14</v>
      </c>
      <c r="B19" s="213">
        <v>4920.42</v>
      </c>
      <c r="C19" s="213">
        <v>4555.42</v>
      </c>
      <c r="D19" s="213">
        <v>5346.5</v>
      </c>
      <c r="E19" s="213">
        <v>6219.54</v>
      </c>
      <c r="F19" s="213" t="e">
        <f>+#REF!</f>
        <v>#REF!</v>
      </c>
      <c r="G19" s="213" t="e">
        <f>+#REF!</f>
        <v>#REF!</v>
      </c>
      <c r="H19" s="213" t="e">
        <f>+#REF!</f>
        <v>#REF!</v>
      </c>
      <c r="I19" s="213" t="e">
        <f>+#REF!</f>
        <v>#REF!</v>
      </c>
      <c r="J19" s="213" t="e">
        <f>+#REF!</f>
        <v>#REF!</v>
      </c>
      <c r="K19" s="213" t="e">
        <f>+#REF!</f>
        <v>#REF!</v>
      </c>
      <c r="L19" s="213" t="e">
        <f>($L$23*BH19)/100</f>
        <v>#REF!</v>
      </c>
      <c r="M19" s="213" t="e">
        <f>+#REF!</f>
        <v>#REF!</v>
      </c>
      <c r="N19" s="212" t="e">
        <f>+#REF!</f>
        <v>#REF!</v>
      </c>
      <c r="O19" s="212" t="e">
        <f>+#REF!</f>
        <v>#REF!</v>
      </c>
      <c r="P19" s="212" t="e">
        <f>+#REF!</f>
        <v>#REF!</v>
      </c>
      <c r="Q19" s="290" t="e">
        <f>(Q$23*BP19)/100</f>
        <v>#REF!</v>
      </c>
      <c r="R19" s="212" t="e">
        <f>(R$23*BM19)/100</f>
        <v>#REF!</v>
      </c>
      <c r="S19" s="212">
        <v>15000</v>
      </c>
      <c r="T19" s="212">
        <v>16000</v>
      </c>
      <c r="U19" s="214" t="e">
        <f t="shared" si="11"/>
        <v>#REF!</v>
      </c>
      <c r="V19" s="214" t="e">
        <f t="shared" si="12"/>
        <v>#REF!</v>
      </c>
      <c r="W19" s="219"/>
      <c r="X19" s="215">
        <f t="shared" si="1"/>
        <v>-7.4180659374606268</v>
      </c>
      <c r="Y19" s="215">
        <f t="shared" si="1"/>
        <v>17.365687466797787</v>
      </c>
      <c r="Z19" s="215">
        <f t="shared" si="1"/>
        <v>16.329187318806703</v>
      </c>
      <c r="AA19" s="215" t="e">
        <f t="shared" si="1"/>
        <v>#REF!</v>
      </c>
      <c r="AB19" s="215" t="e">
        <f t="shared" si="1"/>
        <v>#REF!</v>
      </c>
      <c r="AC19" s="216" t="e">
        <f t="shared" si="1"/>
        <v>#REF!</v>
      </c>
      <c r="AD19" s="215" t="e">
        <f t="shared" si="1"/>
        <v>#REF!</v>
      </c>
      <c r="AE19" s="215" t="e">
        <f t="shared" si="1"/>
        <v>#REF!</v>
      </c>
      <c r="AF19" s="215" t="e">
        <f t="shared" si="1"/>
        <v>#REF!</v>
      </c>
      <c r="AG19" s="215" t="e">
        <f t="shared" si="1"/>
        <v>#REF!</v>
      </c>
      <c r="AH19" s="216" t="e">
        <f t="shared" si="2"/>
        <v>#REF!</v>
      </c>
      <c r="AI19" s="297">
        <f>+ประมาณ54US!AH19</f>
        <v>0</v>
      </c>
      <c r="AJ19" s="297">
        <f>+ประมาณ54US!AI19</f>
        <v>0</v>
      </c>
      <c r="AK19" s="297">
        <f>+ประมาณ54US!AJ19</f>
        <v>0</v>
      </c>
      <c r="AL19" s="297">
        <f>+ประมาณ54US!AK19</f>
        <v>0</v>
      </c>
      <c r="AM19" s="215" t="e">
        <f t="shared" si="13"/>
        <v>#REF!</v>
      </c>
      <c r="AN19" s="216" t="e">
        <f t="shared" si="13"/>
        <v>#REF!</v>
      </c>
      <c r="AO19" s="215" t="e">
        <f t="shared" si="13"/>
        <v>#REF!</v>
      </c>
      <c r="AP19" s="293" t="e">
        <f t="shared" si="13"/>
        <v>#REF!</v>
      </c>
      <c r="AQ19" s="215" t="e">
        <f t="shared" si="3"/>
        <v>#REF!</v>
      </c>
      <c r="AR19" s="215" t="e">
        <f t="shared" si="4"/>
        <v>#REF!</v>
      </c>
      <c r="AS19" s="216" t="e">
        <f t="shared" si="5"/>
        <v>#REF!</v>
      </c>
      <c r="AT19" s="215" t="e">
        <f t="shared" si="6"/>
        <v>#REF!</v>
      </c>
      <c r="AU19" s="215" t="e">
        <f t="shared" si="14"/>
        <v>#REF!</v>
      </c>
      <c r="AV19" s="215" t="e">
        <f t="shared" si="7"/>
        <v>#REF!</v>
      </c>
      <c r="AW19" s="215"/>
      <c r="AX19" s="215">
        <f t="shared" si="8"/>
        <v>8.434887625858952</v>
      </c>
      <c r="AY19" s="215">
        <f t="shared" si="8"/>
        <v>8.3600920314471967</v>
      </c>
      <c r="AZ19" s="215">
        <f t="shared" si="8"/>
        <v>9.1450299289556121</v>
      </c>
      <c r="BA19" s="215">
        <f t="shared" si="8"/>
        <v>8.933009538057437</v>
      </c>
      <c r="BB19" s="215" t="e">
        <f t="shared" si="8"/>
        <v>#REF!</v>
      </c>
      <c r="BC19" s="215" t="e">
        <f t="shared" si="8"/>
        <v>#REF!</v>
      </c>
      <c r="BD19" s="216" t="e">
        <f t="shared" si="8"/>
        <v>#REF!</v>
      </c>
      <c r="BE19" s="215" t="e">
        <f t="shared" si="8"/>
        <v>#REF!</v>
      </c>
      <c r="BF19" s="215" t="e">
        <f t="shared" si="8"/>
        <v>#REF!</v>
      </c>
      <c r="BG19" s="215" t="e">
        <f t="shared" si="8"/>
        <v>#REF!</v>
      </c>
      <c r="BH19" s="216" t="e">
        <f t="shared" si="15"/>
        <v>#REF!</v>
      </c>
      <c r="BI19" s="215" t="e">
        <f t="shared" si="9"/>
        <v>#REF!</v>
      </c>
      <c r="BJ19" s="215" t="e">
        <f t="shared" si="9"/>
        <v>#REF!</v>
      </c>
      <c r="BK19" s="215" t="e">
        <f t="shared" si="9"/>
        <v>#REF!</v>
      </c>
      <c r="BL19" s="215" t="e">
        <f t="shared" si="9"/>
        <v>#REF!</v>
      </c>
      <c r="BM19" s="215" t="e">
        <f t="shared" si="16"/>
        <v>#REF!</v>
      </c>
      <c r="BN19" s="215" t="e">
        <f t="shared" si="10"/>
        <v>#REF!</v>
      </c>
      <c r="BO19" s="215" t="e">
        <f t="shared" si="10"/>
        <v>#REF!</v>
      </c>
      <c r="BP19" s="215" t="e">
        <f t="shared" si="10"/>
        <v>#REF!</v>
      </c>
      <c r="BQ19" s="217" t="e">
        <f t="shared" si="17"/>
        <v>#REF!</v>
      </c>
      <c r="BR19" s="218" t="e">
        <f t="shared" si="18"/>
        <v>#REF!</v>
      </c>
    </row>
    <row r="20" spans="1:70" ht="17.45" customHeight="1" x14ac:dyDescent="0.45">
      <c r="A20" s="233" t="s">
        <v>15</v>
      </c>
      <c r="B20" s="234">
        <v>5040.43</v>
      </c>
      <c r="C20" s="234">
        <v>4676.1000000000058</v>
      </c>
      <c r="D20" s="234">
        <v>5342.75</v>
      </c>
      <c r="E20" s="213">
        <v>5916.97</v>
      </c>
      <c r="F20" s="213" t="e">
        <f>+#REF!</f>
        <v>#REF!</v>
      </c>
      <c r="G20" s="213" t="e">
        <f>+#REF!</f>
        <v>#REF!</v>
      </c>
      <c r="H20" s="213" t="e">
        <f>+#REF!</f>
        <v>#REF!</v>
      </c>
      <c r="I20" s="213" t="e">
        <f>+#REF!</f>
        <v>#REF!</v>
      </c>
      <c r="J20" s="234" t="e">
        <f>+#REF!</f>
        <v>#REF!</v>
      </c>
      <c r="K20" s="234" t="e">
        <f>+#REF!</f>
        <v>#REF!</v>
      </c>
      <c r="L20" s="213" t="e">
        <f>($L$23*BH20)/100</f>
        <v>#REF!</v>
      </c>
      <c r="M20" s="213" t="e">
        <f>+#REF!</f>
        <v>#REF!</v>
      </c>
      <c r="N20" s="212" t="e">
        <f>+#REF!</f>
        <v>#REF!</v>
      </c>
      <c r="O20" s="212" t="e">
        <f>+#REF!</f>
        <v>#REF!</v>
      </c>
      <c r="P20" s="212" t="e">
        <f>+#REF!</f>
        <v>#REF!</v>
      </c>
      <c r="Q20" s="290" t="e">
        <f>(Q$23*BP20)/100</f>
        <v>#REF!</v>
      </c>
      <c r="R20" s="212" t="e">
        <f>(R$23*BM20)/100</f>
        <v>#REF!</v>
      </c>
      <c r="S20" s="212">
        <v>16000</v>
      </c>
      <c r="T20" s="212">
        <v>17000</v>
      </c>
      <c r="U20" s="214" t="e">
        <f t="shared" si="11"/>
        <v>#REF!</v>
      </c>
      <c r="V20" s="214" t="e">
        <f t="shared" si="12"/>
        <v>#REF!</v>
      </c>
      <c r="W20" s="235"/>
      <c r="X20" s="236">
        <f t="shared" si="1"/>
        <v>-7.2281531535998811</v>
      </c>
      <c r="Y20" s="236">
        <f t="shared" si="1"/>
        <v>14.256538568465027</v>
      </c>
      <c r="Z20" s="236">
        <f t="shared" si="1"/>
        <v>10.747648682794452</v>
      </c>
      <c r="AA20" s="236" t="e">
        <f t="shared" si="1"/>
        <v>#REF!</v>
      </c>
      <c r="AB20" s="216" t="e">
        <f t="shared" si="1"/>
        <v>#REF!</v>
      </c>
      <c r="AC20" s="216" t="e">
        <f t="shared" si="1"/>
        <v>#REF!</v>
      </c>
      <c r="AD20" s="216" t="e">
        <f t="shared" si="1"/>
        <v>#REF!</v>
      </c>
      <c r="AE20" s="215" t="e">
        <f t="shared" si="1"/>
        <v>#REF!</v>
      </c>
      <c r="AF20" s="215" t="e">
        <f t="shared" si="1"/>
        <v>#REF!</v>
      </c>
      <c r="AG20" s="215" t="e">
        <f t="shared" si="1"/>
        <v>#REF!</v>
      </c>
      <c r="AH20" s="216" t="e">
        <f t="shared" si="2"/>
        <v>#REF!</v>
      </c>
      <c r="AI20" s="297">
        <f>+ประมาณ54US!AH20</f>
        <v>0</v>
      </c>
      <c r="AJ20" s="297">
        <f>+ประมาณ54US!AI20</f>
        <v>0</v>
      </c>
      <c r="AK20" s="297">
        <f>+ประมาณ54US!AJ20</f>
        <v>0</v>
      </c>
      <c r="AL20" s="297">
        <f>+ประมาณ54US!AK20</f>
        <v>0</v>
      </c>
      <c r="AM20" s="215" t="e">
        <f t="shared" si="13"/>
        <v>#REF!</v>
      </c>
      <c r="AN20" s="216" t="e">
        <f t="shared" si="13"/>
        <v>#REF!</v>
      </c>
      <c r="AO20" s="215" t="e">
        <f t="shared" si="13"/>
        <v>#REF!</v>
      </c>
      <c r="AP20" s="293" t="e">
        <f t="shared" si="13"/>
        <v>#REF!</v>
      </c>
      <c r="AQ20" s="215" t="e">
        <f t="shared" si="3"/>
        <v>#REF!</v>
      </c>
      <c r="AR20" s="215" t="e">
        <f t="shared" si="4"/>
        <v>#REF!</v>
      </c>
      <c r="AS20" s="216" t="e">
        <f t="shared" si="5"/>
        <v>#REF!</v>
      </c>
      <c r="AT20" s="215" t="e">
        <f t="shared" si="6"/>
        <v>#REF!</v>
      </c>
      <c r="AU20" s="215" t="e">
        <f t="shared" si="14"/>
        <v>#REF!</v>
      </c>
      <c r="AV20" s="215" t="e">
        <f t="shared" si="7"/>
        <v>#REF!</v>
      </c>
      <c r="AW20" s="236"/>
      <c r="AX20" s="236">
        <f t="shared" si="8"/>
        <v>8.6406161742307042</v>
      </c>
      <c r="AY20" s="236">
        <f t="shared" si="8"/>
        <v>8.5815635766296605</v>
      </c>
      <c r="AZ20" s="236">
        <f t="shared" si="8"/>
        <v>9.1386156650009536</v>
      </c>
      <c r="BA20" s="236">
        <f t="shared" si="8"/>
        <v>8.498433878775554</v>
      </c>
      <c r="BB20" s="236" t="e">
        <f t="shared" si="8"/>
        <v>#REF!</v>
      </c>
      <c r="BC20" s="216" t="e">
        <f t="shared" si="8"/>
        <v>#REF!</v>
      </c>
      <c r="BD20" s="216" t="e">
        <f t="shared" si="8"/>
        <v>#REF!</v>
      </c>
      <c r="BE20" s="216" t="e">
        <f t="shared" si="8"/>
        <v>#REF!</v>
      </c>
      <c r="BF20" s="215" t="e">
        <f t="shared" si="8"/>
        <v>#REF!</v>
      </c>
      <c r="BG20" s="215" t="e">
        <f t="shared" si="8"/>
        <v>#REF!</v>
      </c>
      <c r="BH20" s="216" t="e">
        <f t="shared" si="15"/>
        <v>#REF!</v>
      </c>
      <c r="BI20" s="215" t="e">
        <f t="shared" si="9"/>
        <v>#REF!</v>
      </c>
      <c r="BJ20" s="215" t="e">
        <f t="shared" si="9"/>
        <v>#REF!</v>
      </c>
      <c r="BK20" s="215" t="e">
        <f t="shared" si="9"/>
        <v>#REF!</v>
      </c>
      <c r="BL20" s="215" t="e">
        <f t="shared" si="9"/>
        <v>#REF!</v>
      </c>
      <c r="BM20" s="215" t="e">
        <f t="shared" si="16"/>
        <v>#REF!</v>
      </c>
      <c r="BN20" s="215" t="e">
        <f t="shared" si="10"/>
        <v>#REF!</v>
      </c>
      <c r="BO20" s="215" t="e">
        <f t="shared" si="10"/>
        <v>#REF!</v>
      </c>
      <c r="BP20" s="215" t="e">
        <f t="shared" si="10"/>
        <v>#REF!</v>
      </c>
      <c r="BQ20" s="217" t="e">
        <f t="shared" si="17"/>
        <v>#REF!</v>
      </c>
      <c r="BR20" s="218" t="e">
        <f t="shared" si="18"/>
        <v>#REF!</v>
      </c>
    </row>
    <row r="21" spans="1:70" ht="17.45" customHeight="1" x14ac:dyDescent="0.45">
      <c r="A21" s="237" t="s">
        <v>33</v>
      </c>
      <c r="B21" s="222">
        <v>15268.62</v>
      </c>
      <c r="C21" s="222">
        <v>13864.1</v>
      </c>
      <c r="D21" s="222">
        <v>16166.57</v>
      </c>
      <c r="E21" s="222">
        <v>18445.57</v>
      </c>
      <c r="F21" s="222" t="e">
        <f>+F18+F19+F20</f>
        <v>#REF!</v>
      </c>
      <c r="G21" s="222" t="e">
        <f>+G18+G19+G20</f>
        <v>#REF!</v>
      </c>
      <c r="H21" s="222" t="e">
        <f>+H18+H19+H20</f>
        <v>#REF!</v>
      </c>
      <c r="I21" s="222" t="e">
        <f>+I18+I19+I20</f>
        <v>#REF!</v>
      </c>
      <c r="J21" s="222" t="e">
        <f t="shared" ref="J21:O21" si="23">+J20+J19+J18</f>
        <v>#REF!</v>
      </c>
      <c r="K21" s="222" t="e">
        <f t="shared" si="23"/>
        <v>#REF!</v>
      </c>
      <c r="L21" s="222" t="e">
        <f t="shared" si="23"/>
        <v>#REF!</v>
      </c>
      <c r="M21" s="222" t="e">
        <f t="shared" si="23"/>
        <v>#REF!</v>
      </c>
      <c r="N21" s="231" t="e">
        <f t="shared" si="23"/>
        <v>#REF!</v>
      </c>
      <c r="O21" s="231" t="e">
        <f t="shared" si="23"/>
        <v>#REF!</v>
      </c>
      <c r="P21" s="231" t="e">
        <f>+P20+P19+P18</f>
        <v>#REF!</v>
      </c>
      <c r="Q21" s="292" t="e">
        <f>+Q20+Q19+Q18</f>
        <v>#REF!</v>
      </c>
      <c r="R21" s="231" t="e">
        <f>+R20+R19+R18</f>
        <v>#REF!</v>
      </c>
      <c r="S21" s="231" t="e">
        <f>+S20+S19+S18</f>
        <v>#REF!</v>
      </c>
      <c r="T21" s="231" t="e">
        <f>+T20+T19+T18</f>
        <v>#REF!</v>
      </c>
      <c r="U21" s="230" t="e">
        <f t="shared" si="11"/>
        <v>#REF!</v>
      </c>
      <c r="V21" s="230" t="e">
        <f t="shared" si="12"/>
        <v>#REF!</v>
      </c>
      <c r="W21" s="235"/>
      <c r="X21" s="238">
        <f t="shared" ref="X21:AG27" si="24">((C21/B21)-1)*100</f>
        <v>-9.1987357076147021</v>
      </c>
      <c r="Y21" s="238">
        <f t="shared" si="24"/>
        <v>16.607424932018656</v>
      </c>
      <c r="Z21" s="238">
        <f t="shared" si="24"/>
        <v>14.096991507784274</v>
      </c>
      <c r="AA21" s="238" t="e">
        <f t="shared" si="24"/>
        <v>#REF!</v>
      </c>
      <c r="AB21" s="228" t="e">
        <f t="shared" si="24"/>
        <v>#REF!</v>
      </c>
      <c r="AC21" s="228" t="e">
        <f t="shared" si="24"/>
        <v>#REF!</v>
      </c>
      <c r="AD21" s="228" t="e">
        <f t="shared" si="24"/>
        <v>#REF!</v>
      </c>
      <c r="AE21" s="227" t="e">
        <f t="shared" si="24"/>
        <v>#REF!</v>
      </c>
      <c r="AF21" s="227" t="e">
        <f t="shared" si="24"/>
        <v>#REF!</v>
      </c>
      <c r="AG21" s="227" t="e">
        <f t="shared" si="24"/>
        <v>#REF!</v>
      </c>
      <c r="AH21" s="228" t="e">
        <f t="shared" si="2"/>
        <v>#REF!</v>
      </c>
      <c r="AI21" s="298">
        <f>+ประมาณ54US!AH21</f>
        <v>0</v>
      </c>
      <c r="AJ21" s="298">
        <f>+ประมาณ54US!AI21</f>
        <v>0</v>
      </c>
      <c r="AK21" s="298">
        <f>+ประมาณ54US!AJ21</f>
        <v>0</v>
      </c>
      <c r="AL21" s="303">
        <f>+ประมาณ54US!AK21</f>
        <v>0</v>
      </c>
      <c r="AM21" s="228" t="e">
        <f t="shared" si="13"/>
        <v>#REF!</v>
      </c>
      <c r="AN21" s="228" t="e">
        <f t="shared" si="13"/>
        <v>#REF!</v>
      </c>
      <c r="AO21" s="228" t="e">
        <f t="shared" si="13"/>
        <v>#REF!</v>
      </c>
      <c r="AP21" s="294" t="e">
        <f t="shared" si="13"/>
        <v>#REF!</v>
      </c>
      <c r="AQ21" s="228" t="e">
        <f t="shared" si="3"/>
        <v>#REF!</v>
      </c>
      <c r="AR21" s="228" t="e">
        <f>((S21/P21)-1)*100</f>
        <v>#REF!</v>
      </c>
      <c r="AS21" s="228" t="e">
        <f>((T21/P21)-1)*100</f>
        <v>#REF!</v>
      </c>
      <c r="AT21" s="228" t="e">
        <f t="shared" si="6"/>
        <v>#REF!</v>
      </c>
      <c r="AU21" s="227" t="e">
        <f t="shared" si="14"/>
        <v>#REF!</v>
      </c>
      <c r="AV21" s="227" t="e">
        <f t="shared" si="7"/>
        <v>#REF!</v>
      </c>
      <c r="AW21" s="238"/>
      <c r="AX21" s="238">
        <f t="shared" ref="AX21:BG25" si="25">+(B21/B$23)*100</f>
        <v>26.174410701107327</v>
      </c>
      <c r="AY21" s="238">
        <f t="shared" si="25"/>
        <v>25.443351421644351</v>
      </c>
      <c r="AZ21" s="238">
        <f t="shared" si="25"/>
        <v>27.652439259058436</v>
      </c>
      <c r="BA21" s="238">
        <f t="shared" si="25"/>
        <v>26.493028864659784</v>
      </c>
      <c r="BB21" s="238" t="e">
        <f t="shared" si="25"/>
        <v>#REF!</v>
      </c>
      <c r="BC21" s="228" t="e">
        <f t="shared" si="25"/>
        <v>#REF!</v>
      </c>
      <c r="BD21" s="228" t="e">
        <f t="shared" si="25"/>
        <v>#REF!</v>
      </c>
      <c r="BE21" s="228" t="e">
        <f t="shared" si="25"/>
        <v>#REF!</v>
      </c>
      <c r="BF21" s="227" t="e">
        <f t="shared" si="25"/>
        <v>#REF!</v>
      </c>
      <c r="BG21" s="227" t="e">
        <f t="shared" si="25"/>
        <v>#REF!</v>
      </c>
      <c r="BH21" s="228" t="e">
        <f t="shared" si="15"/>
        <v>#REF!</v>
      </c>
      <c r="BI21" s="228" t="e">
        <f t="shared" si="9"/>
        <v>#REF!</v>
      </c>
      <c r="BJ21" s="228" t="e">
        <f t="shared" si="9"/>
        <v>#REF!</v>
      </c>
      <c r="BK21" s="228" t="e">
        <f t="shared" si="9"/>
        <v>#REF!</v>
      </c>
      <c r="BL21" s="228" t="e">
        <f t="shared" si="9"/>
        <v>#REF!</v>
      </c>
      <c r="BM21" s="228" t="e">
        <f t="shared" si="16"/>
        <v>#REF!</v>
      </c>
      <c r="BN21" s="228" t="e">
        <f t="shared" ref="BN21:BP23" si="26">+(R21/R$23)*100</f>
        <v>#REF!</v>
      </c>
      <c r="BO21" s="228" t="e">
        <f t="shared" si="26"/>
        <v>#REF!</v>
      </c>
      <c r="BP21" s="228" t="e">
        <f t="shared" si="26"/>
        <v>#REF!</v>
      </c>
      <c r="BQ21" s="301" t="e">
        <f t="shared" si="17"/>
        <v>#REF!</v>
      </c>
      <c r="BR21" s="229" t="e">
        <f t="shared" si="18"/>
        <v>#REF!</v>
      </c>
    </row>
    <row r="22" spans="1:70" ht="17.45" customHeight="1" x14ac:dyDescent="0.45">
      <c r="A22" s="239" t="s">
        <v>35</v>
      </c>
      <c r="B22" s="240">
        <f t="shared" ref="B22:S22" si="27">+B21+B17</f>
        <v>30244.230000000003</v>
      </c>
      <c r="C22" s="240">
        <f t="shared" si="27"/>
        <v>27572.559999999998</v>
      </c>
      <c r="D22" s="240">
        <f t="shared" si="27"/>
        <v>31366.85</v>
      </c>
      <c r="E22" s="240">
        <f t="shared" si="27"/>
        <v>36949.53</v>
      </c>
      <c r="F22" s="240" t="e">
        <f t="shared" si="27"/>
        <v>#REF!</v>
      </c>
      <c r="G22" s="240" t="e">
        <f t="shared" si="27"/>
        <v>#REF!</v>
      </c>
      <c r="H22" s="240" t="e">
        <f t="shared" si="27"/>
        <v>#REF!</v>
      </c>
      <c r="I22" s="240" t="e">
        <f t="shared" si="27"/>
        <v>#REF!</v>
      </c>
      <c r="J22" s="240" t="e">
        <f t="shared" si="27"/>
        <v>#REF!</v>
      </c>
      <c r="K22" s="240" t="e">
        <f t="shared" si="27"/>
        <v>#REF!</v>
      </c>
      <c r="L22" s="240" t="e">
        <f t="shared" si="27"/>
        <v>#REF!</v>
      </c>
      <c r="M22" s="240" t="e">
        <f t="shared" si="27"/>
        <v>#REF!</v>
      </c>
      <c r="N22" s="241" t="e">
        <f t="shared" si="27"/>
        <v>#REF!</v>
      </c>
      <c r="O22" s="241" t="e">
        <f t="shared" si="27"/>
        <v>#REF!</v>
      </c>
      <c r="P22" s="231" t="e">
        <f t="shared" si="27"/>
        <v>#REF!</v>
      </c>
      <c r="Q22" s="292" t="e">
        <f t="shared" si="27"/>
        <v>#REF!</v>
      </c>
      <c r="R22" s="231" t="e">
        <f t="shared" si="27"/>
        <v>#REF!</v>
      </c>
      <c r="S22" s="231" t="e">
        <f t="shared" si="27"/>
        <v>#REF!</v>
      </c>
      <c r="T22" s="231" t="e">
        <f>+T21+T17</f>
        <v>#REF!</v>
      </c>
      <c r="U22" s="230" t="e">
        <f t="shared" si="11"/>
        <v>#REF!</v>
      </c>
      <c r="V22" s="230" t="e">
        <f t="shared" si="12"/>
        <v>#REF!</v>
      </c>
      <c r="W22" s="235"/>
      <c r="X22" s="238">
        <f t="shared" si="24"/>
        <v>-8.8336519064958985</v>
      </c>
      <c r="Y22" s="238">
        <f t="shared" si="24"/>
        <v>13.761108870558258</v>
      </c>
      <c r="Z22" s="238">
        <f t="shared" si="24"/>
        <v>17.798025622592007</v>
      </c>
      <c r="AA22" s="238" t="e">
        <f t="shared" si="24"/>
        <v>#REF!</v>
      </c>
      <c r="AB22" s="228" t="e">
        <f t="shared" si="24"/>
        <v>#REF!</v>
      </c>
      <c r="AC22" s="228" t="e">
        <f t="shared" si="24"/>
        <v>#REF!</v>
      </c>
      <c r="AD22" s="228" t="e">
        <f t="shared" si="24"/>
        <v>#REF!</v>
      </c>
      <c r="AE22" s="227" t="e">
        <f t="shared" si="24"/>
        <v>#REF!</v>
      </c>
      <c r="AF22" s="227" t="e">
        <f t="shared" si="24"/>
        <v>#REF!</v>
      </c>
      <c r="AG22" s="227" t="e">
        <f t="shared" si="24"/>
        <v>#REF!</v>
      </c>
      <c r="AH22" s="228" t="e">
        <f t="shared" si="2"/>
        <v>#REF!</v>
      </c>
      <c r="AI22" s="299">
        <f>+ประมาณ54US!AH22</f>
        <v>0</v>
      </c>
      <c r="AJ22" s="299">
        <f>+ประมาณ54US!AI22</f>
        <v>0</v>
      </c>
      <c r="AK22" s="299">
        <f>+ประมาณ54US!AJ22</f>
        <v>0</v>
      </c>
      <c r="AL22" s="304">
        <f>+ประมาณ54US!AK22</f>
        <v>0</v>
      </c>
      <c r="AM22" s="228" t="e">
        <f t="shared" si="13"/>
        <v>#REF!</v>
      </c>
      <c r="AN22" s="228" t="e">
        <f t="shared" si="13"/>
        <v>#REF!</v>
      </c>
      <c r="AO22" s="228" t="e">
        <f t="shared" si="13"/>
        <v>#REF!</v>
      </c>
      <c r="AP22" s="294" t="e">
        <f t="shared" si="13"/>
        <v>#REF!</v>
      </c>
      <c r="AQ22" s="228" t="e">
        <f t="shared" si="3"/>
        <v>#REF!</v>
      </c>
      <c r="AR22" s="228" t="e">
        <f>((S22/P22)-1)*100</f>
        <v>#REF!</v>
      </c>
      <c r="AS22" s="228" t="e">
        <f>((T22/P22)-1)*100</f>
        <v>#REF!</v>
      </c>
      <c r="AT22" s="228" t="e">
        <f t="shared" si="6"/>
        <v>#REF!</v>
      </c>
      <c r="AU22" s="227" t="e">
        <f t="shared" si="14"/>
        <v>#REF!</v>
      </c>
      <c r="AV22" s="227" t="e">
        <f t="shared" si="7"/>
        <v>#REF!</v>
      </c>
      <c r="AW22" s="238"/>
      <c r="AX22" s="238">
        <f t="shared" si="25"/>
        <v>51.846525577213356</v>
      </c>
      <c r="AY22" s="238">
        <f t="shared" si="25"/>
        <v>50.601072819322859</v>
      </c>
      <c r="AZ22" s="238">
        <f t="shared" si="25"/>
        <v>53.652068086984258</v>
      </c>
      <c r="BA22" s="238">
        <f t="shared" si="25"/>
        <v>53.069922199509833</v>
      </c>
      <c r="BB22" s="238" t="e">
        <f t="shared" si="25"/>
        <v>#REF!</v>
      </c>
      <c r="BC22" s="228" t="e">
        <f t="shared" si="25"/>
        <v>#REF!</v>
      </c>
      <c r="BD22" s="228" t="e">
        <f t="shared" si="25"/>
        <v>#REF!</v>
      </c>
      <c r="BE22" s="228" t="e">
        <f t="shared" si="25"/>
        <v>#REF!</v>
      </c>
      <c r="BF22" s="227" t="e">
        <f t="shared" si="25"/>
        <v>#REF!</v>
      </c>
      <c r="BG22" s="227" t="e">
        <f t="shared" si="25"/>
        <v>#REF!</v>
      </c>
      <c r="BH22" s="228" t="e">
        <f t="shared" si="15"/>
        <v>#REF!</v>
      </c>
      <c r="BI22" s="228" t="e">
        <f t="shared" si="9"/>
        <v>#REF!</v>
      </c>
      <c r="BJ22" s="228" t="e">
        <f t="shared" si="9"/>
        <v>#REF!</v>
      </c>
      <c r="BK22" s="228" t="e">
        <f t="shared" si="9"/>
        <v>#REF!</v>
      </c>
      <c r="BL22" s="228" t="e">
        <f t="shared" si="9"/>
        <v>#REF!</v>
      </c>
      <c r="BM22" s="228" t="e">
        <f t="shared" si="16"/>
        <v>#REF!</v>
      </c>
      <c r="BN22" s="228" t="e">
        <f t="shared" si="26"/>
        <v>#REF!</v>
      </c>
      <c r="BO22" s="228" t="e">
        <f t="shared" si="26"/>
        <v>#REF!</v>
      </c>
      <c r="BP22" s="228" t="e">
        <f t="shared" si="26"/>
        <v>#REF!</v>
      </c>
      <c r="BQ22" s="302" t="e">
        <f t="shared" si="17"/>
        <v>#REF!</v>
      </c>
      <c r="BR22" s="229" t="e">
        <f t="shared" si="18"/>
        <v>#REF!</v>
      </c>
    </row>
    <row r="23" spans="1:70" ht="17.45" customHeight="1" x14ac:dyDescent="0.45">
      <c r="A23" s="242" t="s">
        <v>95</v>
      </c>
      <c r="B23" s="243">
        <f t="shared" ref="B23:H23" si="28">+B8+B12+B17+B21</f>
        <v>58334.15</v>
      </c>
      <c r="C23" s="243">
        <f t="shared" si="28"/>
        <v>54490.07</v>
      </c>
      <c r="D23" s="243">
        <f t="shared" si="28"/>
        <v>58463.45</v>
      </c>
      <c r="E23" s="243">
        <f t="shared" si="28"/>
        <v>69624.239999999991</v>
      </c>
      <c r="F23" s="243" t="e">
        <f>+F8+F12+F17+F21</f>
        <v>#REF!</v>
      </c>
      <c r="G23" s="243" t="e">
        <f>+G8+G12+G17+G21</f>
        <v>#REF!</v>
      </c>
      <c r="H23" s="243" t="e">
        <f t="shared" si="28"/>
        <v>#REF!</v>
      </c>
      <c r="I23" s="243" t="e">
        <f>+I8+I12+I17+I21</f>
        <v>#REF!</v>
      </c>
      <c r="J23" s="243" t="e">
        <f>+J8+J12+J17+J21</f>
        <v>#REF!</v>
      </c>
      <c r="K23" s="243" t="e">
        <f>+K8+K12+K17+K21</f>
        <v>#REF!</v>
      </c>
      <c r="L23" s="243">
        <v>145962</v>
      </c>
      <c r="M23" s="243" t="e">
        <f>+M8+M12+M17+M21</f>
        <v>#REF!</v>
      </c>
      <c r="N23" s="242" t="e">
        <f>+N8+N12+N17+N21</f>
        <v>#REF!</v>
      </c>
      <c r="O23" s="242" t="e">
        <f>+O8+O12+O17+O21</f>
        <v>#REF!</v>
      </c>
      <c r="P23" s="320" t="e">
        <f>+P8+P12+P17+P21</f>
        <v>#REF!</v>
      </c>
      <c r="Q23" s="321" t="e">
        <f>(+ประมาณ54US!S23*(100+AP23)/100)</f>
        <v>#REF!</v>
      </c>
      <c r="R23" s="320" t="e">
        <f>(P23*(100+AQ23)/100)</f>
        <v>#REF!</v>
      </c>
      <c r="S23" s="320" t="e">
        <f>+S8+S12+S17+S21</f>
        <v>#REF!</v>
      </c>
      <c r="T23" s="322" t="e">
        <f>+T8+T12+T17+T21</f>
        <v>#REF!</v>
      </c>
      <c r="U23" s="244" t="e">
        <f>(S23*(100+AT23)/100)</f>
        <v>#REF!</v>
      </c>
      <c r="V23" s="244" t="e">
        <f>(S23*(100+AU23))/100</f>
        <v>#REF!</v>
      </c>
      <c r="W23" s="235"/>
      <c r="X23" s="245">
        <f t="shared" si="24"/>
        <v>-6.5897591719430215</v>
      </c>
      <c r="Y23" s="245">
        <f t="shared" si="24"/>
        <v>7.2919341083613975</v>
      </c>
      <c r="Z23" s="245">
        <f t="shared" si="24"/>
        <v>19.090200800671187</v>
      </c>
      <c r="AA23" s="245" t="e">
        <f t="shared" si="24"/>
        <v>#REF!</v>
      </c>
      <c r="AB23" s="246" t="e">
        <f t="shared" si="24"/>
        <v>#REF!</v>
      </c>
      <c r="AC23" s="246" t="e">
        <f t="shared" si="24"/>
        <v>#REF!</v>
      </c>
      <c r="AD23" s="246" t="e">
        <f t="shared" si="24"/>
        <v>#REF!</v>
      </c>
      <c r="AE23" s="246" t="e">
        <f t="shared" si="24"/>
        <v>#REF!</v>
      </c>
      <c r="AF23" s="246" t="e">
        <f t="shared" si="24"/>
        <v>#REF!</v>
      </c>
      <c r="AG23" s="246" t="e">
        <f t="shared" si="24"/>
        <v>#REF!</v>
      </c>
      <c r="AH23" s="247" t="e">
        <f t="shared" si="2"/>
        <v>#REF!</v>
      </c>
      <c r="AI23" s="248">
        <f>+ประมาณ54US!AH23</f>
        <v>0</v>
      </c>
      <c r="AJ23" s="248">
        <f>+ประมาณ54US!AI23</f>
        <v>0</v>
      </c>
      <c r="AK23" s="248">
        <f>+ประมาณ54US!AJ23</f>
        <v>0</v>
      </c>
      <c r="AL23" s="305">
        <f>+ประมาณ54US!AK23</f>
        <v>0</v>
      </c>
      <c r="AM23" s="247" t="e">
        <f t="shared" si="13"/>
        <v>#REF!</v>
      </c>
      <c r="AN23" s="247" t="e">
        <f>((O23/N23)-1)*100</f>
        <v>#REF!</v>
      </c>
      <c r="AO23" s="247" t="e">
        <f>((P23/O23)-1)*100</f>
        <v>#REF!</v>
      </c>
      <c r="AP23" s="295">
        <v>15</v>
      </c>
      <c r="AQ23" s="247">
        <v>15</v>
      </c>
      <c r="AR23" s="247" t="e">
        <f>((S23/P23)-1)*100</f>
        <v>#REF!</v>
      </c>
      <c r="AS23" s="247" t="e">
        <f>((T23/P23)-1)*100</f>
        <v>#REF!</v>
      </c>
      <c r="AT23" s="247">
        <v>10</v>
      </c>
      <c r="AU23" s="247" t="e">
        <f t="shared" si="14"/>
        <v>#REF!</v>
      </c>
      <c r="AV23" s="247" t="e">
        <f t="shared" si="7"/>
        <v>#REF!</v>
      </c>
      <c r="AW23" s="238"/>
      <c r="AX23" s="246">
        <f t="shared" si="25"/>
        <v>100</v>
      </c>
      <c r="AY23" s="246">
        <f t="shared" si="25"/>
        <v>100</v>
      </c>
      <c r="AZ23" s="246">
        <f t="shared" si="25"/>
        <v>100</v>
      </c>
      <c r="BA23" s="246">
        <f t="shared" si="25"/>
        <v>100</v>
      </c>
      <c r="BB23" s="246" t="e">
        <f t="shared" si="25"/>
        <v>#REF!</v>
      </c>
      <c r="BC23" s="246" t="e">
        <f t="shared" si="25"/>
        <v>#REF!</v>
      </c>
      <c r="BD23" s="246" t="e">
        <f t="shared" si="25"/>
        <v>#REF!</v>
      </c>
      <c r="BE23" s="246" t="e">
        <f t="shared" si="25"/>
        <v>#REF!</v>
      </c>
      <c r="BF23" s="246" t="e">
        <f t="shared" si="25"/>
        <v>#REF!</v>
      </c>
      <c r="BG23" s="246" t="e">
        <f t="shared" si="25"/>
        <v>#REF!</v>
      </c>
      <c r="BH23" s="247" t="e">
        <f>AVERAGE(BD23:BF23)</f>
        <v>#REF!</v>
      </c>
      <c r="BI23" s="247" t="e">
        <f t="shared" si="9"/>
        <v>#REF!</v>
      </c>
      <c r="BJ23" s="247" t="e">
        <f t="shared" si="9"/>
        <v>#REF!</v>
      </c>
      <c r="BK23" s="247" t="e">
        <f t="shared" si="9"/>
        <v>#REF!</v>
      </c>
      <c r="BL23" s="247" t="e">
        <f t="shared" si="9"/>
        <v>#REF!</v>
      </c>
      <c r="BM23" s="247" t="e">
        <f t="shared" si="16"/>
        <v>#REF!</v>
      </c>
      <c r="BN23" s="247" t="e">
        <f t="shared" si="26"/>
        <v>#REF!</v>
      </c>
      <c r="BO23" s="247" t="e">
        <f t="shared" si="26"/>
        <v>#REF!</v>
      </c>
      <c r="BP23" s="247" t="e">
        <f t="shared" si="26"/>
        <v>#REF!</v>
      </c>
      <c r="BQ23" s="251" t="e">
        <f t="shared" si="17"/>
        <v>#REF!</v>
      </c>
      <c r="BR23" s="249" t="e">
        <f t="shared" si="18"/>
        <v>#REF!</v>
      </c>
    </row>
    <row r="24" spans="1:70" ht="17.45" hidden="1" customHeight="1" x14ac:dyDescent="0.45">
      <c r="A24" s="242" t="s">
        <v>16</v>
      </c>
      <c r="B24" s="243">
        <f t="shared" ref="B24:O24" si="29">+B5+B6+B7+B9+B10+B11+B14+B15+B16+B18+B19</f>
        <v>53293.72</v>
      </c>
      <c r="C24" s="243">
        <f t="shared" si="29"/>
        <v>49813.969999999994</v>
      </c>
      <c r="D24" s="243">
        <f t="shared" si="29"/>
        <v>53120.7</v>
      </c>
      <c r="E24" s="243">
        <f t="shared" si="29"/>
        <v>63707.27</v>
      </c>
      <c r="F24" s="243" t="e">
        <f t="shared" si="29"/>
        <v>#REF!</v>
      </c>
      <c r="G24" s="243" t="e">
        <f t="shared" si="29"/>
        <v>#REF!</v>
      </c>
      <c r="H24" s="243" t="e">
        <f t="shared" si="29"/>
        <v>#REF!</v>
      </c>
      <c r="I24" s="243" t="e">
        <f t="shared" si="29"/>
        <v>#REF!</v>
      </c>
      <c r="J24" s="243" t="e">
        <f t="shared" si="29"/>
        <v>#REF!</v>
      </c>
      <c r="K24" s="243" t="e">
        <f t="shared" si="29"/>
        <v>#REF!</v>
      </c>
      <c r="L24" s="243" t="e">
        <f t="shared" si="29"/>
        <v>#REF!</v>
      </c>
      <c r="M24" s="243" t="e">
        <f t="shared" si="29"/>
        <v>#REF!</v>
      </c>
      <c r="N24" s="243" t="e">
        <f t="shared" si="29"/>
        <v>#REF!</v>
      </c>
      <c r="O24" s="243" t="e">
        <f t="shared" si="29"/>
        <v>#REF!</v>
      </c>
      <c r="P24" s="318"/>
      <c r="Q24" s="318"/>
      <c r="R24" s="318"/>
      <c r="S24" s="318"/>
      <c r="T24" s="318"/>
      <c r="U24" s="222"/>
      <c r="V24" s="222"/>
      <c r="W24" s="235"/>
      <c r="X24" s="250">
        <f t="shared" si="24"/>
        <v>-6.5293809476989146</v>
      </c>
      <c r="Y24" s="250">
        <f t="shared" si="24"/>
        <v>6.6381579303958382</v>
      </c>
      <c r="Z24" s="250">
        <f t="shared" si="24"/>
        <v>19.929274275376653</v>
      </c>
      <c r="AA24" s="250" t="e">
        <f t="shared" si="24"/>
        <v>#REF!</v>
      </c>
      <c r="AB24" s="251" t="e">
        <f t="shared" si="24"/>
        <v>#REF!</v>
      </c>
      <c r="AC24" s="251" t="e">
        <f t="shared" si="24"/>
        <v>#REF!</v>
      </c>
      <c r="AD24" s="251" t="e">
        <f t="shared" si="24"/>
        <v>#REF!</v>
      </c>
      <c r="AE24" s="251" t="e">
        <f t="shared" si="24"/>
        <v>#REF!</v>
      </c>
      <c r="AF24" s="251" t="e">
        <f t="shared" si="24"/>
        <v>#REF!</v>
      </c>
      <c r="AG24" s="251" t="e">
        <f t="shared" si="24"/>
        <v>#REF!</v>
      </c>
      <c r="AH24" s="252" t="e">
        <f>((M24/K24)-1)*100</f>
        <v>#REF!</v>
      </c>
      <c r="AI24" s="252" t="e">
        <f>((#REF!/M24)-1)*100</f>
        <v>#REF!</v>
      </c>
      <c r="AJ24" s="252" t="e">
        <f>((#REF!/M24)-1)*100</f>
        <v>#REF!</v>
      </c>
      <c r="AK24" s="252" t="e">
        <f>((#REF!/M24)-1)*100</f>
        <v>#REF!</v>
      </c>
      <c r="AL24" s="253" t="e">
        <f>((#REF!/M24)-1)*100</f>
        <v>#REF!</v>
      </c>
      <c r="AM24" s="252" t="e">
        <f t="shared" ref="AM24:AN27" si="30">((N24/M24)-1)*100</f>
        <v>#REF!</v>
      </c>
      <c r="AN24" s="254" t="e">
        <f t="shared" si="30"/>
        <v>#REF!</v>
      </c>
      <c r="AO24" s="254"/>
      <c r="AP24" s="254"/>
      <c r="AQ24" s="254"/>
      <c r="AR24" s="254"/>
      <c r="AS24" s="254"/>
      <c r="AT24" s="254"/>
      <c r="AU24" s="254"/>
      <c r="AV24" s="254"/>
      <c r="AW24" s="255"/>
      <c r="AX24" s="251">
        <f t="shared" si="25"/>
        <v>91.359383825769285</v>
      </c>
      <c r="AY24" s="251">
        <f t="shared" si="25"/>
        <v>91.418436423370338</v>
      </c>
      <c r="AZ24" s="251">
        <f t="shared" si="25"/>
        <v>90.861384334999045</v>
      </c>
      <c r="BA24" s="251">
        <f t="shared" si="25"/>
        <v>91.501566121224457</v>
      </c>
      <c r="BB24" s="251" t="e">
        <f t="shared" si="25"/>
        <v>#REF!</v>
      </c>
      <c r="BC24" s="251" t="e">
        <f t="shared" si="25"/>
        <v>#REF!</v>
      </c>
      <c r="BD24" s="251" t="e">
        <f t="shared" si="25"/>
        <v>#REF!</v>
      </c>
      <c r="BE24" s="251" t="e">
        <f t="shared" si="25"/>
        <v>#REF!</v>
      </c>
      <c r="BF24" s="251" t="e">
        <f t="shared" si="25"/>
        <v>#REF!</v>
      </c>
      <c r="BG24" s="251" t="e">
        <f t="shared" si="25"/>
        <v>#REF!</v>
      </c>
      <c r="BH24" s="252" t="e">
        <f>AVERAGE(BD24:BF24)</f>
        <v>#REF!</v>
      </c>
      <c r="BI24" s="252" t="e">
        <f t="shared" ref="BI24:BK26" si="31">+(M24/M$23)*100</f>
        <v>#REF!</v>
      </c>
      <c r="BJ24" s="252" t="e">
        <f t="shared" si="31"/>
        <v>#REF!</v>
      </c>
      <c r="BK24" s="252" t="e">
        <f t="shared" si="31"/>
        <v>#REF!</v>
      </c>
      <c r="BL24" s="252" t="e">
        <f>+(#REF!/#REF!)*100</f>
        <v>#REF!</v>
      </c>
      <c r="BM24" s="252" t="e">
        <f>AVERAGE(BK24,BI24,BJ24)</f>
        <v>#REF!</v>
      </c>
      <c r="BN24" s="256"/>
      <c r="BO24" s="256"/>
      <c r="BP24" s="256"/>
      <c r="BQ24" s="256"/>
    </row>
    <row r="25" spans="1:70" ht="17.45" hidden="1" customHeight="1" x14ac:dyDescent="0.45">
      <c r="A25" s="242" t="s">
        <v>16</v>
      </c>
      <c r="B25" s="257">
        <f t="shared" ref="B25:J25" si="32">+B23-B24</f>
        <v>5040.43</v>
      </c>
      <c r="C25" s="257">
        <f t="shared" si="32"/>
        <v>4676.1000000000058</v>
      </c>
      <c r="D25" s="257">
        <f t="shared" si="32"/>
        <v>5342.75</v>
      </c>
      <c r="E25" s="257">
        <f t="shared" si="32"/>
        <v>5916.9699999999939</v>
      </c>
      <c r="F25" s="257" t="e">
        <f t="shared" si="32"/>
        <v>#REF!</v>
      </c>
      <c r="G25" s="257" t="e">
        <f t="shared" si="32"/>
        <v>#REF!</v>
      </c>
      <c r="H25" s="257" t="e">
        <f t="shared" si="32"/>
        <v>#REF!</v>
      </c>
      <c r="I25" s="257" t="e">
        <f t="shared" si="32"/>
        <v>#REF!</v>
      </c>
      <c r="J25" s="257" t="e">
        <f t="shared" si="32"/>
        <v>#REF!</v>
      </c>
      <c r="K25" s="257" t="e">
        <f>+K23-K24</f>
        <v>#REF!</v>
      </c>
      <c r="L25" s="257" t="e">
        <f>+L23-L24</f>
        <v>#REF!</v>
      </c>
      <c r="M25" s="257" t="e">
        <f>+M23-M24</f>
        <v>#REF!</v>
      </c>
      <c r="N25" s="257" t="e">
        <f>+N23-N24</f>
        <v>#REF!</v>
      </c>
      <c r="O25" s="257" t="e">
        <f>+O23-O24</f>
        <v>#REF!</v>
      </c>
      <c r="P25" s="318"/>
      <c r="Q25" s="318"/>
      <c r="R25" s="318"/>
      <c r="S25" s="318"/>
      <c r="T25" s="318"/>
      <c r="U25" s="222"/>
      <c r="V25" s="222"/>
      <c r="W25" s="235"/>
      <c r="X25" s="250">
        <f t="shared" si="24"/>
        <v>-7.2281531535998811</v>
      </c>
      <c r="Y25" s="250">
        <f t="shared" si="24"/>
        <v>14.256538568465027</v>
      </c>
      <c r="Z25" s="250">
        <f t="shared" si="24"/>
        <v>10.747648682794321</v>
      </c>
      <c r="AA25" s="250" t="e">
        <f t="shared" si="24"/>
        <v>#REF!</v>
      </c>
      <c r="AB25" s="251" t="e">
        <f t="shared" si="24"/>
        <v>#REF!</v>
      </c>
      <c r="AC25" s="251" t="e">
        <f t="shared" si="24"/>
        <v>#REF!</v>
      </c>
      <c r="AD25" s="251" t="e">
        <f t="shared" si="24"/>
        <v>#REF!</v>
      </c>
      <c r="AE25" s="251" t="e">
        <f t="shared" si="24"/>
        <v>#REF!</v>
      </c>
      <c r="AF25" s="251" t="e">
        <f t="shared" si="24"/>
        <v>#REF!</v>
      </c>
      <c r="AG25" s="251" t="e">
        <f t="shared" si="24"/>
        <v>#REF!</v>
      </c>
      <c r="AH25" s="252" t="e">
        <f>((M25/K25)-1)*100</f>
        <v>#REF!</v>
      </c>
      <c r="AI25" s="252" t="e">
        <f>((#REF!/M25)-1)*100</f>
        <v>#REF!</v>
      </c>
      <c r="AJ25" s="252" t="e">
        <f>((#REF!/M25)-1)*100</f>
        <v>#REF!</v>
      </c>
      <c r="AK25" s="252" t="e">
        <f>((#REF!/M25)-1)*100</f>
        <v>#REF!</v>
      </c>
      <c r="AL25" s="253" t="e">
        <f>((#REF!/M25)-1)*100</f>
        <v>#REF!</v>
      </c>
      <c r="AM25" s="252" t="e">
        <f t="shared" si="30"/>
        <v>#REF!</v>
      </c>
      <c r="AN25" s="252" t="e">
        <f t="shared" si="30"/>
        <v>#REF!</v>
      </c>
      <c r="AO25" s="256"/>
      <c r="AP25" s="256"/>
      <c r="AQ25" s="256"/>
      <c r="AR25" s="256"/>
      <c r="AS25" s="256"/>
      <c r="AT25" s="256"/>
      <c r="AU25" s="256"/>
      <c r="AV25" s="256"/>
      <c r="AW25" s="255"/>
      <c r="AX25" s="251">
        <f t="shared" si="25"/>
        <v>8.6406161742307042</v>
      </c>
      <c r="AY25" s="251">
        <f t="shared" si="25"/>
        <v>8.5815635766296605</v>
      </c>
      <c r="AZ25" s="251">
        <f t="shared" si="25"/>
        <v>9.1386156650009536</v>
      </c>
      <c r="BA25" s="251">
        <f t="shared" si="25"/>
        <v>8.4984338787755451</v>
      </c>
      <c r="BB25" s="251" t="e">
        <f t="shared" si="25"/>
        <v>#REF!</v>
      </c>
      <c r="BC25" s="251" t="e">
        <f t="shared" si="25"/>
        <v>#REF!</v>
      </c>
      <c r="BD25" s="251" t="e">
        <f t="shared" si="25"/>
        <v>#REF!</v>
      </c>
      <c r="BE25" s="251" t="e">
        <f t="shared" si="25"/>
        <v>#REF!</v>
      </c>
      <c r="BF25" s="251" t="e">
        <f t="shared" si="25"/>
        <v>#REF!</v>
      </c>
      <c r="BG25" s="251" t="e">
        <f t="shared" si="25"/>
        <v>#REF!</v>
      </c>
      <c r="BH25" s="252" t="e">
        <f>AVERAGE(BD25:BF25)</f>
        <v>#REF!</v>
      </c>
      <c r="BI25" s="252" t="e">
        <f t="shared" si="31"/>
        <v>#REF!</v>
      </c>
      <c r="BJ25" s="252" t="e">
        <f t="shared" si="31"/>
        <v>#REF!</v>
      </c>
      <c r="BK25" s="252" t="e">
        <f t="shared" si="31"/>
        <v>#REF!</v>
      </c>
      <c r="BL25" s="252" t="e">
        <f>+(#REF!/#REF!)*100</f>
        <v>#REF!</v>
      </c>
      <c r="BM25" s="252" t="e">
        <f>AVERAGE(BK25,BI25,BJ25)</f>
        <v>#REF!</v>
      </c>
      <c r="BN25" s="256"/>
      <c r="BO25" s="256"/>
      <c r="BP25" s="256"/>
      <c r="BQ25" s="256"/>
    </row>
    <row r="26" spans="1:70" ht="17.45" hidden="1" customHeight="1" x14ac:dyDescent="0.45">
      <c r="A26" s="242" t="s">
        <v>53</v>
      </c>
      <c r="B26" s="240">
        <f t="shared" ref="B26:S26" si="33">+B5+B6+B7+B9+B10+B11+B14+B15</f>
        <v>37926.43</v>
      </c>
      <c r="C26" s="240">
        <f t="shared" si="33"/>
        <v>35950.339999999997</v>
      </c>
      <c r="D26" s="240">
        <f t="shared" si="33"/>
        <v>37135.839999999997</v>
      </c>
      <c r="E26" s="240">
        <f t="shared" si="33"/>
        <v>45089.29</v>
      </c>
      <c r="F26" s="240" t="e">
        <f t="shared" si="33"/>
        <v>#REF!</v>
      </c>
      <c r="G26" s="240" t="e">
        <f t="shared" si="33"/>
        <v>#REF!</v>
      </c>
      <c r="H26" s="240" t="e">
        <f t="shared" si="33"/>
        <v>#REF!</v>
      </c>
      <c r="I26" s="240" t="e">
        <f t="shared" si="33"/>
        <v>#REF!</v>
      </c>
      <c r="J26" s="240" t="e">
        <f t="shared" si="33"/>
        <v>#REF!</v>
      </c>
      <c r="K26" s="240" t="e">
        <f t="shared" si="33"/>
        <v>#REF!</v>
      </c>
      <c r="L26" s="240" t="e">
        <f t="shared" si="33"/>
        <v>#REF!</v>
      </c>
      <c r="M26" s="240" t="e">
        <f t="shared" si="33"/>
        <v>#REF!</v>
      </c>
      <c r="N26" s="240" t="e">
        <f t="shared" si="33"/>
        <v>#REF!</v>
      </c>
      <c r="O26" s="240" t="e">
        <f t="shared" si="33"/>
        <v>#REF!</v>
      </c>
      <c r="P26" s="318" t="e">
        <f t="shared" si="33"/>
        <v>#REF!</v>
      </c>
      <c r="Q26" s="318" t="e">
        <f t="shared" si="33"/>
        <v>#REF!</v>
      </c>
      <c r="R26" s="318" t="e">
        <f t="shared" si="33"/>
        <v>#REF!</v>
      </c>
      <c r="S26" s="318" t="e">
        <f t="shared" si="33"/>
        <v>#REF!</v>
      </c>
      <c r="T26" s="318" t="e">
        <f>+T5+T6+T7+T9+T10+T11+T14+T15</f>
        <v>#REF!</v>
      </c>
      <c r="U26" s="222"/>
      <c r="V26" s="222"/>
      <c r="W26" s="235"/>
      <c r="X26" s="250">
        <f t="shared" si="24"/>
        <v>-5.2103243041857761</v>
      </c>
      <c r="Y26" s="250">
        <f t="shared" si="24"/>
        <v>3.2976044176494579</v>
      </c>
      <c r="Z26" s="250">
        <f t="shared" si="24"/>
        <v>21.417180815083235</v>
      </c>
      <c r="AA26" s="250" t="e">
        <f t="shared" si="24"/>
        <v>#REF!</v>
      </c>
      <c r="AB26" s="251" t="e">
        <f t="shared" si="24"/>
        <v>#REF!</v>
      </c>
      <c r="AC26" s="251" t="e">
        <f t="shared" si="24"/>
        <v>#REF!</v>
      </c>
      <c r="AD26" s="251" t="e">
        <f t="shared" si="24"/>
        <v>#REF!</v>
      </c>
      <c r="AE26" s="251" t="e">
        <f t="shared" si="24"/>
        <v>#REF!</v>
      </c>
      <c r="AF26" s="251" t="e">
        <f t="shared" si="24"/>
        <v>#REF!</v>
      </c>
      <c r="AG26" s="251" t="e">
        <f t="shared" si="24"/>
        <v>#REF!</v>
      </c>
      <c r="AH26" s="252" t="e">
        <f>((M26/K26)-1)*100</f>
        <v>#REF!</v>
      </c>
      <c r="AI26" s="252" t="e">
        <f>((#REF!/M26)-1)*100</f>
        <v>#REF!</v>
      </c>
      <c r="AJ26" s="252" t="e">
        <f>((#REF!/M26)-1)*100</f>
        <v>#REF!</v>
      </c>
      <c r="AK26" s="252" t="e">
        <f>((#REF!/M26)-1)*100</f>
        <v>#REF!</v>
      </c>
      <c r="AL26" s="253" t="e">
        <f>((#REF!/M26)-1)*100</f>
        <v>#REF!</v>
      </c>
      <c r="AM26" s="252" t="e">
        <f t="shared" si="30"/>
        <v>#REF!</v>
      </c>
      <c r="AN26" s="252" t="e">
        <f t="shared" si="30"/>
        <v>#REF!</v>
      </c>
      <c r="AO26" s="252" t="e">
        <f>((P26/O26)-1)*100</f>
        <v>#REF!</v>
      </c>
      <c r="AP26" s="252"/>
      <c r="AQ26" s="252" t="e">
        <f>((R26/P26)-1)*100</f>
        <v>#REF!</v>
      </c>
      <c r="AR26" s="252" t="e">
        <f>((S26/P26)-1)*100</f>
        <v>#REF!</v>
      </c>
      <c r="AS26" s="252" t="e">
        <f>((T26/P26)-1)*100</f>
        <v>#REF!</v>
      </c>
      <c r="AT26" s="256"/>
      <c r="AU26" s="256"/>
      <c r="AV26" s="256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6"/>
      <c r="BI26" s="252" t="e">
        <f t="shared" si="31"/>
        <v>#REF!</v>
      </c>
      <c r="BJ26" s="252" t="e">
        <f t="shared" si="31"/>
        <v>#REF!</v>
      </c>
      <c r="BK26" s="252" t="e">
        <f t="shared" si="31"/>
        <v>#REF!</v>
      </c>
      <c r="BL26" s="252" t="e">
        <f>+(P26/P$23)*100</f>
        <v>#REF!</v>
      </c>
      <c r="BM26" s="252" t="e">
        <f>AVERAGE(BL26,BJ26,BK26)</f>
        <v>#REF!</v>
      </c>
      <c r="BN26" s="252"/>
      <c r="BO26" s="252" t="e">
        <f>+(S26/S$23)*100</f>
        <v>#REF!</v>
      </c>
      <c r="BP26" s="252" t="e">
        <f>+(T26/T$23)*100</f>
        <v>#REF!</v>
      </c>
      <c r="BQ26" s="256"/>
    </row>
    <row r="27" spans="1:70" ht="17.45" hidden="1" customHeight="1" x14ac:dyDescent="0.45">
      <c r="A27" s="242" t="s">
        <v>96</v>
      </c>
      <c r="B27" s="243">
        <f t="shared" ref="B27:S27" si="34">+B23-B26</f>
        <v>20407.72</v>
      </c>
      <c r="C27" s="243">
        <f t="shared" si="34"/>
        <v>18539.730000000003</v>
      </c>
      <c r="D27" s="243">
        <f t="shared" si="34"/>
        <v>21327.61</v>
      </c>
      <c r="E27" s="243">
        <f t="shared" si="34"/>
        <v>24534.94999999999</v>
      </c>
      <c r="F27" s="243" t="e">
        <f t="shared" si="34"/>
        <v>#REF!</v>
      </c>
      <c r="G27" s="243" t="e">
        <f t="shared" si="34"/>
        <v>#REF!</v>
      </c>
      <c r="H27" s="243" t="e">
        <f t="shared" si="34"/>
        <v>#REF!</v>
      </c>
      <c r="I27" s="243" t="e">
        <f t="shared" si="34"/>
        <v>#REF!</v>
      </c>
      <c r="J27" s="243" t="e">
        <f t="shared" si="34"/>
        <v>#REF!</v>
      </c>
      <c r="K27" s="243" t="e">
        <f t="shared" si="34"/>
        <v>#REF!</v>
      </c>
      <c r="L27" s="243" t="e">
        <f t="shared" si="34"/>
        <v>#REF!</v>
      </c>
      <c r="M27" s="243" t="e">
        <f t="shared" si="34"/>
        <v>#REF!</v>
      </c>
      <c r="N27" s="243" t="e">
        <f t="shared" si="34"/>
        <v>#REF!</v>
      </c>
      <c r="O27" s="257" t="e">
        <f t="shared" si="34"/>
        <v>#REF!</v>
      </c>
      <c r="P27" s="319" t="e">
        <f t="shared" si="34"/>
        <v>#REF!</v>
      </c>
      <c r="Q27" s="319" t="e">
        <f t="shared" si="34"/>
        <v>#REF!</v>
      </c>
      <c r="R27" s="319" t="e">
        <f t="shared" si="34"/>
        <v>#REF!</v>
      </c>
      <c r="S27" s="319" t="e">
        <f t="shared" si="34"/>
        <v>#REF!</v>
      </c>
      <c r="T27" s="319" t="e">
        <f>+T23-T26</f>
        <v>#REF!</v>
      </c>
      <c r="U27" s="222"/>
      <c r="V27" s="222"/>
      <c r="W27" s="235"/>
      <c r="X27" s="250">
        <f t="shared" si="24"/>
        <v>-9.1533498107578826</v>
      </c>
      <c r="Y27" s="250">
        <f t="shared" si="24"/>
        <v>15.037327943826572</v>
      </c>
      <c r="Z27" s="250">
        <f t="shared" si="24"/>
        <v>15.03844078169092</v>
      </c>
      <c r="AA27" s="250" t="e">
        <f t="shared" si="24"/>
        <v>#REF!</v>
      </c>
      <c r="AB27" s="251" t="e">
        <f t="shared" si="24"/>
        <v>#REF!</v>
      </c>
      <c r="AC27" s="251" t="e">
        <f t="shared" si="24"/>
        <v>#REF!</v>
      </c>
      <c r="AD27" s="251" t="e">
        <f t="shared" si="24"/>
        <v>#REF!</v>
      </c>
      <c r="AE27" s="251" t="e">
        <f t="shared" si="24"/>
        <v>#REF!</v>
      </c>
      <c r="AF27" s="251" t="e">
        <f t="shared" si="24"/>
        <v>#REF!</v>
      </c>
      <c r="AG27" s="251" t="e">
        <f t="shared" si="24"/>
        <v>#REF!</v>
      </c>
      <c r="AH27" s="252" t="e">
        <f>((M27/K27)-1)*100</f>
        <v>#REF!</v>
      </c>
      <c r="AI27" s="252" t="e">
        <f>((#REF!/M27)-1)*100</f>
        <v>#REF!</v>
      </c>
      <c r="AJ27" s="252" t="e">
        <f>((#REF!/M27)-1)*100</f>
        <v>#REF!</v>
      </c>
      <c r="AK27" s="252" t="e">
        <f>((#REF!/M27)-1)*100</f>
        <v>#REF!</v>
      </c>
      <c r="AL27" s="253" t="e">
        <f>((#REF!/M27)-1)*100</f>
        <v>#REF!</v>
      </c>
      <c r="AM27" s="252" t="e">
        <f t="shared" si="30"/>
        <v>#REF!</v>
      </c>
      <c r="AN27" s="258" t="e">
        <f t="shared" si="30"/>
        <v>#REF!</v>
      </c>
      <c r="AO27" s="258" t="e">
        <f>((P27/O27)-1)*100</f>
        <v>#REF!</v>
      </c>
      <c r="AP27" s="258"/>
      <c r="AQ27" s="258" t="e">
        <f>((R27/P27)-1)*100</f>
        <v>#REF!</v>
      </c>
      <c r="AR27" s="258" t="e">
        <f>((S27/P27)-1)*100</f>
        <v>#REF!</v>
      </c>
      <c r="AS27" s="258" t="e">
        <f>((T27/P27)-1)*100</f>
        <v>#REF!</v>
      </c>
      <c r="AT27" s="256"/>
      <c r="AU27" s="256"/>
      <c r="AV27" s="256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6"/>
      <c r="BI27" s="252" t="e">
        <f>+(M27/M$23)*100</f>
        <v>#REF!</v>
      </c>
      <c r="BJ27" s="252" t="e">
        <f>+(N27/N$23)*100</f>
        <v>#REF!</v>
      </c>
      <c r="BK27" s="252" t="e">
        <f>+(O27/O$23)*100</f>
        <v>#REF!</v>
      </c>
      <c r="BL27" s="252" t="e">
        <f>+(P27/P$23)*100</f>
        <v>#REF!</v>
      </c>
      <c r="BM27" s="252" t="e">
        <f>AVERAGE(BL27,BJ27,BK27)</f>
        <v>#REF!</v>
      </c>
      <c r="BN27" s="252"/>
      <c r="BO27" s="252" t="e">
        <f>+(S27/S$23)*100</f>
        <v>#REF!</v>
      </c>
      <c r="BP27" s="252" t="e">
        <f>+(T27/T$23)*100</f>
        <v>#REF!</v>
      </c>
      <c r="BQ27" s="256"/>
    </row>
    <row r="28" spans="1:70" ht="17.45" customHeight="1" x14ac:dyDescent="0.45">
      <c r="A28" s="231" t="s">
        <v>102</v>
      </c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316"/>
      <c r="Q28" s="316"/>
      <c r="R28" s="317" t="e">
        <f>((+ประมาณ54US!S23/+ประมาณ54US!P23)-1)*100</f>
        <v>#REF!</v>
      </c>
      <c r="S28" s="317" t="e">
        <f>((+ประมาณ54US!T23/+ประมาณ54US!P23)-1)*100</f>
        <v>#REF!</v>
      </c>
      <c r="T28" s="317" t="e">
        <f>((+ประมาณ54US!U23/+ประมาณ54US!P23)-1)*100</f>
        <v>#REF!</v>
      </c>
      <c r="U28" s="300" t="e">
        <f>((+U23/+T23)-1)*100</f>
        <v>#REF!</v>
      </c>
      <c r="V28" s="300" t="e">
        <f>((+V23/+T23)-1)*100</f>
        <v>#REF!</v>
      </c>
      <c r="W28" s="23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6"/>
      <c r="AI28" s="256"/>
      <c r="AJ28" s="256"/>
      <c r="AK28" s="256"/>
      <c r="AL28" s="259"/>
      <c r="AM28" s="256"/>
      <c r="AP28" s="296">
        <v>15</v>
      </c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</row>
    <row r="29" spans="1:70" ht="17.45" customHeight="1" x14ac:dyDescent="0.45">
      <c r="A29" s="231"/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316"/>
      <c r="Q29" s="316"/>
      <c r="R29" s="316"/>
      <c r="S29" s="316"/>
      <c r="T29" s="316"/>
      <c r="U29" s="222"/>
      <c r="V29" s="222"/>
      <c r="W29" s="23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6"/>
      <c r="AI29" s="256"/>
      <c r="AJ29" s="256"/>
      <c r="AK29" s="256"/>
      <c r="AL29" s="259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</row>
    <row r="30" spans="1:70" ht="18" customHeight="1" x14ac:dyDescent="0.45">
      <c r="A30" s="237" t="s">
        <v>105</v>
      </c>
      <c r="K30" s="260"/>
      <c r="L30" s="260"/>
      <c r="M30" s="260"/>
      <c r="N30" s="260"/>
      <c r="O30" s="260"/>
      <c r="P30" s="261"/>
      <c r="Q30" s="261"/>
      <c r="R30" s="261"/>
      <c r="S30" s="262"/>
      <c r="T30" s="261"/>
      <c r="U30" s="261"/>
      <c r="V30" s="261"/>
      <c r="W30" s="263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63"/>
    </row>
    <row r="31" spans="1:70" ht="17.45" customHeight="1" x14ac:dyDescent="0.45">
      <c r="A31" s="237" t="s">
        <v>106</v>
      </c>
      <c r="M31" s="264"/>
      <c r="N31" s="265"/>
      <c r="O31" s="213"/>
      <c r="P31" s="266"/>
      <c r="Q31" s="266"/>
      <c r="R31" s="266"/>
      <c r="S31" s="266"/>
      <c r="T31" s="266"/>
      <c r="U31" s="266"/>
      <c r="V31" s="266"/>
      <c r="W31" s="267"/>
      <c r="X31" s="267"/>
      <c r="Y31" s="267"/>
      <c r="Z31" s="267"/>
      <c r="AA31" s="267"/>
      <c r="AB31" s="267"/>
      <c r="AC31" s="267"/>
      <c r="AD31" s="267"/>
      <c r="AE31" s="267"/>
      <c r="AF31" s="268"/>
      <c r="AG31" s="268"/>
      <c r="AH31" s="443" t="s">
        <v>81</v>
      </c>
      <c r="AI31" s="443"/>
      <c r="AJ31" s="443"/>
      <c r="AK31" s="443"/>
      <c r="AL31" s="443"/>
      <c r="AM31" s="443"/>
      <c r="AN31" s="270" t="s">
        <v>97</v>
      </c>
      <c r="AO31" s="270"/>
      <c r="AP31" s="269"/>
      <c r="AQ31" s="443" t="s">
        <v>98</v>
      </c>
      <c r="AR31" s="443"/>
      <c r="AS31" s="443"/>
      <c r="AT31" s="268"/>
      <c r="AU31" s="268"/>
      <c r="AV31" s="268"/>
      <c r="AW31" s="263"/>
      <c r="AX31" s="263"/>
      <c r="AY31" s="263"/>
      <c r="AZ31" s="263"/>
      <c r="BA31" s="263"/>
      <c r="BB31" s="263"/>
      <c r="BC31" s="263"/>
      <c r="BD31" s="263"/>
      <c r="BE31" s="263"/>
      <c r="BF31" s="263"/>
      <c r="BG31" s="263"/>
      <c r="BH31" s="263"/>
      <c r="BI31" s="268"/>
    </row>
    <row r="32" spans="1:70" ht="17.45" customHeight="1" x14ac:dyDescent="0.45">
      <c r="A32" s="237"/>
      <c r="M32" s="264"/>
      <c r="N32" s="265"/>
      <c r="O32" s="213"/>
      <c r="P32" s="222"/>
      <c r="Q32" s="222"/>
      <c r="R32" s="222"/>
      <c r="S32" s="222"/>
      <c r="T32" s="222"/>
      <c r="U32" s="222"/>
      <c r="V32" s="222"/>
      <c r="W32" s="267"/>
      <c r="X32" s="267"/>
      <c r="Y32" s="267"/>
      <c r="Z32" s="267"/>
      <c r="AA32" s="267"/>
      <c r="AB32" s="267"/>
      <c r="AC32" s="267"/>
      <c r="AD32" s="267"/>
      <c r="AE32" s="267"/>
      <c r="AF32" s="268"/>
      <c r="AG32" s="268"/>
      <c r="AH32" s="269" t="s">
        <v>82</v>
      </c>
      <c r="AI32" s="270"/>
      <c r="AJ32" s="271"/>
      <c r="AK32" s="271"/>
      <c r="AL32" s="271"/>
      <c r="AM32" s="272" t="s">
        <v>83</v>
      </c>
      <c r="AN32" s="272" t="s">
        <v>83</v>
      </c>
      <c r="AO32" s="273" t="s">
        <v>69</v>
      </c>
      <c r="AP32" s="272" t="s">
        <v>83</v>
      </c>
      <c r="AQ32" s="272" t="s">
        <v>83</v>
      </c>
      <c r="AR32" s="273" t="s">
        <v>69</v>
      </c>
      <c r="AS32" s="269" t="s">
        <v>82</v>
      </c>
      <c r="AT32" s="268"/>
      <c r="AU32" s="268"/>
      <c r="AV32" s="268"/>
      <c r="BI32" s="274"/>
    </row>
    <row r="33" spans="1:61" ht="17.45" hidden="1" customHeight="1" x14ac:dyDescent="0.45">
      <c r="A33" s="237" t="s">
        <v>70</v>
      </c>
      <c r="O33" s="275"/>
      <c r="P33" s="206"/>
      <c r="Q33" s="206"/>
      <c r="R33" s="206"/>
      <c r="S33" s="206"/>
      <c r="T33" s="206"/>
      <c r="U33" s="206"/>
      <c r="V33" s="206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7"/>
      <c r="AH33" s="276">
        <v>15</v>
      </c>
      <c r="AI33" s="277"/>
      <c r="AJ33" s="277"/>
      <c r="AK33" s="277"/>
      <c r="AL33" s="277"/>
      <c r="AM33" s="278" t="e">
        <f>+$P$23*(100+AH33)/100</f>
        <v>#REF!</v>
      </c>
      <c r="AN33" s="278" t="e">
        <f>+T26</f>
        <v>#REF!</v>
      </c>
      <c r="AO33" s="278" t="e">
        <f>+AN33/8</f>
        <v>#REF!</v>
      </c>
      <c r="AP33" s="278"/>
      <c r="AQ33" s="278" t="e">
        <f t="shared" ref="AQ33:AQ39" si="35">+AM33-AN33</f>
        <v>#REF!</v>
      </c>
      <c r="AR33" s="278" t="e">
        <f>+AQ33/4</f>
        <v>#REF!</v>
      </c>
      <c r="AS33" s="279" t="e">
        <f>((AQ33/$P$27)-1)*100</f>
        <v>#REF!</v>
      </c>
      <c r="AT33" s="280"/>
      <c r="AU33" s="280"/>
      <c r="AV33" s="280"/>
      <c r="BI33" s="274"/>
    </row>
    <row r="34" spans="1:61" ht="17.45" hidden="1" customHeight="1" x14ac:dyDescent="0.45">
      <c r="A34" s="242" t="s">
        <v>16</v>
      </c>
      <c r="B34" s="243">
        <f t="shared" ref="B34:T34" si="36">+B23/12</f>
        <v>4861.1791666666668</v>
      </c>
      <c r="C34" s="243">
        <f t="shared" si="36"/>
        <v>4540.8391666666666</v>
      </c>
      <c r="D34" s="243">
        <f t="shared" si="36"/>
        <v>4871.9541666666664</v>
      </c>
      <c r="E34" s="243">
        <f t="shared" si="36"/>
        <v>5802.0199999999995</v>
      </c>
      <c r="F34" s="243" t="e">
        <f t="shared" si="36"/>
        <v>#REF!</v>
      </c>
      <c r="G34" s="243" t="e">
        <f t="shared" si="36"/>
        <v>#REF!</v>
      </c>
      <c r="H34" s="243" t="e">
        <f t="shared" si="36"/>
        <v>#REF!</v>
      </c>
      <c r="I34" s="243" t="e">
        <f t="shared" si="36"/>
        <v>#REF!</v>
      </c>
      <c r="J34" s="243" t="e">
        <f t="shared" si="36"/>
        <v>#REF!</v>
      </c>
      <c r="K34" s="243" t="e">
        <f t="shared" si="36"/>
        <v>#REF!</v>
      </c>
      <c r="L34" s="243">
        <f t="shared" si="36"/>
        <v>12163.5</v>
      </c>
      <c r="M34" s="243" t="e">
        <f t="shared" si="36"/>
        <v>#REF!</v>
      </c>
      <c r="N34" s="243" t="e">
        <f t="shared" si="36"/>
        <v>#REF!</v>
      </c>
      <c r="O34" s="243" t="e">
        <f t="shared" si="36"/>
        <v>#REF!</v>
      </c>
      <c r="P34" s="243" t="e">
        <f t="shared" si="36"/>
        <v>#REF!</v>
      </c>
      <c r="Q34" s="243" t="e">
        <f t="shared" si="36"/>
        <v>#REF!</v>
      </c>
      <c r="R34" s="243" t="e">
        <f t="shared" si="36"/>
        <v>#REF!</v>
      </c>
      <c r="S34" s="243" t="e">
        <f t="shared" si="36"/>
        <v>#REF!</v>
      </c>
      <c r="T34" s="243" t="e">
        <f t="shared" si="36"/>
        <v>#REF!</v>
      </c>
      <c r="U34" s="222"/>
      <c r="V34" s="222"/>
      <c r="W34" s="267"/>
      <c r="X34" s="267"/>
      <c r="Y34" s="267"/>
      <c r="Z34" s="267"/>
      <c r="AA34" s="267"/>
      <c r="AB34" s="267"/>
      <c r="AC34" s="231"/>
      <c r="AD34" s="267"/>
      <c r="AE34" s="267"/>
      <c r="AF34" s="274"/>
      <c r="AG34" s="274"/>
      <c r="AH34" s="281">
        <v>18</v>
      </c>
      <c r="AI34" s="270"/>
      <c r="AJ34" s="271"/>
      <c r="AK34" s="271"/>
      <c r="AL34" s="271"/>
      <c r="AM34" s="282" t="e">
        <f t="shared" ref="AM34:AM39" si="37">+$P$23*(100+AH34)/100</f>
        <v>#REF!</v>
      </c>
      <c r="AN34" s="282" t="e">
        <f t="shared" ref="AN34:AN39" si="38">+AN33</f>
        <v>#REF!</v>
      </c>
      <c r="AO34" s="282" t="e">
        <f t="shared" ref="AO34:AO39" si="39">+AN34/8</f>
        <v>#REF!</v>
      </c>
      <c r="AP34" s="282"/>
      <c r="AQ34" s="282" t="e">
        <f t="shared" si="35"/>
        <v>#REF!</v>
      </c>
      <c r="AR34" s="282" t="e">
        <f t="shared" ref="AR34:AR39" si="40">+AQ34/4</f>
        <v>#REF!</v>
      </c>
      <c r="AS34" s="283" t="e">
        <f t="shared" ref="AS34:AS39" si="41">((AQ34/$P$27)-1)*100</f>
        <v>#REF!</v>
      </c>
      <c r="AT34" s="266"/>
      <c r="AU34" s="266"/>
      <c r="AV34" s="266"/>
      <c r="BI34" s="274"/>
    </row>
    <row r="35" spans="1:61" ht="18" hidden="1" customHeight="1" x14ac:dyDescent="0.45">
      <c r="A35" s="242" t="s">
        <v>43</v>
      </c>
      <c r="B35" s="243">
        <f t="shared" ref="B35:N35" si="42">+B24/11</f>
        <v>4844.8836363636365</v>
      </c>
      <c r="C35" s="243">
        <f t="shared" si="42"/>
        <v>4528.5427272727266</v>
      </c>
      <c r="D35" s="243">
        <f t="shared" si="42"/>
        <v>4829.1545454545449</v>
      </c>
      <c r="E35" s="243">
        <f t="shared" si="42"/>
        <v>5791.57</v>
      </c>
      <c r="F35" s="243" t="e">
        <f t="shared" si="42"/>
        <v>#REF!</v>
      </c>
      <c r="G35" s="243" t="e">
        <f t="shared" si="42"/>
        <v>#REF!</v>
      </c>
      <c r="H35" s="243" t="e">
        <f t="shared" si="42"/>
        <v>#REF!</v>
      </c>
      <c r="I35" s="243" t="e">
        <f t="shared" si="42"/>
        <v>#REF!</v>
      </c>
      <c r="J35" s="243" t="e">
        <f t="shared" si="42"/>
        <v>#REF!</v>
      </c>
      <c r="K35" s="243" t="e">
        <f>+K24/12</f>
        <v>#REF!</v>
      </c>
      <c r="L35" s="243" t="e">
        <f t="shared" si="42"/>
        <v>#REF!</v>
      </c>
      <c r="M35" s="243" t="e">
        <f t="shared" si="42"/>
        <v>#REF!</v>
      </c>
      <c r="N35" s="243" t="e">
        <f t="shared" si="42"/>
        <v>#REF!</v>
      </c>
      <c r="O35" s="243" t="e">
        <f>+O24/11</f>
        <v>#REF!</v>
      </c>
      <c r="P35" s="222"/>
      <c r="Q35" s="222"/>
      <c r="R35" s="222"/>
      <c r="S35" s="222"/>
      <c r="T35" s="222"/>
      <c r="U35" s="222"/>
      <c r="V35" s="222"/>
      <c r="W35" s="267"/>
      <c r="X35" s="267"/>
      <c r="Y35" s="267"/>
      <c r="Z35" s="267"/>
      <c r="AA35" s="267"/>
      <c r="AB35" s="267"/>
      <c r="AC35" s="231"/>
      <c r="AD35" s="267"/>
      <c r="AE35" s="267"/>
      <c r="AF35" s="274"/>
      <c r="AG35" s="274"/>
      <c r="AH35" s="281"/>
      <c r="AI35" s="270"/>
      <c r="AJ35" s="271"/>
      <c r="AK35" s="271"/>
      <c r="AL35" s="271"/>
      <c r="AM35" s="282" t="e">
        <f t="shared" si="37"/>
        <v>#REF!</v>
      </c>
      <c r="AN35" s="282" t="e">
        <f t="shared" si="38"/>
        <v>#REF!</v>
      </c>
      <c r="AO35" s="282" t="e">
        <f t="shared" si="39"/>
        <v>#REF!</v>
      </c>
      <c r="AP35" s="282"/>
      <c r="AQ35" s="282" t="e">
        <f t="shared" si="35"/>
        <v>#REF!</v>
      </c>
      <c r="AR35" s="282" t="e">
        <f t="shared" si="40"/>
        <v>#REF!</v>
      </c>
      <c r="AS35" s="283" t="e">
        <f t="shared" si="41"/>
        <v>#REF!</v>
      </c>
      <c r="AT35" s="266"/>
      <c r="AU35" s="266"/>
      <c r="AV35" s="266"/>
      <c r="BI35" s="274"/>
    </row>
    <row r="36" spans="1:61" ht="18" hidden="1" customHeight="1" x14ac:dyDescent="0.45">
      <c r="A36" s="242" t="s">
        <v>15</v>
      </c>
      <c r="B36" s="243">
        <f t="shared" ref="B36:N36" si="43">+B25</f>
        <v>5040.43</v>
      </c>
      <c r="C36" s="243">
        <f t="shared" si="43"/>
        <v>4676.1000000000058</v>
      </c>
      <c r="D36" s="243">
        <f t="shared" si="43"/>
        <v>5342.75</v>
      </c>
      <c r="E36" s="243">
        <f t="shared" si="43"/>
        <v>5916.9699999999939</v>
      </c>
      <c r="F36" s="243" t="e">
        <f t="shared" si="43"/>
        <v>#REF!</v>
      </c>
      <c r="G36" s="243" t="e">
        <f t="shared" si="43"/>
        <v>#REF!</v>
      </c>
      <c r="H36" s="243" t="e">
        <f t="shared" si="43"/>
        <v>#REF!</v>
      </c>
      <c r="I36" s="243" t="e">
        <f t="shared" si="43"/>
        <v>#REF!</v>
      </c>
      <c r="J36" s="243" t="e">
        <f t="shared" si="43"/>
        <v>#REF!</v>
      </c>
      <c r="K36" s="243" t="e">
        <f>+K25/12</f>
        <v>#REF!</v>
      </c>
      <c r="L36" s="243" t="e">
        <f t="shared" si="43"/>
        <v>#REF!</v>
      </c>
      <c r="M36" s="243" t="e">
        <f t="shared" si="43"/>
        <v>#REF!</v>
      </c>
      <c r="N36" s="243" t="e">
        <f t="shared" si="43"/>
        <v>#REF!</v>
      </c>
      <c r="O36" s="243" t="e">
        <f>+O25</f>
        <v>#REF!</v>
      </c>
      <c r="P36" s="222"/>
      <c r="Q36" s="222"/>
      <c r="R36" s="222"/>
      <c r="S36" s="222"/>
      <c r="T36" s="222"/>
      <c r="U36" s="222"/>
      <c r="V36" s="222"/>
      <c r="W36" s="267"/>
      <c r="X36" s="267"/>
      <c r="Y36" s="267"/>
      <c r="Z36" s="267"/>
      <c r="AA36" s="267"/>
      <c r="AB36" s="267"/>
      <c r="AC36" s="231"/>
      <c r="AD36" s="267"/>
      <c r="AE36" s="267"/>
      <c r="AF36" s="274"/>
      <c r="AG36" s="274"/>
      <c r="AH36" s="281"/>
      <c r="AI36" s="270"/>
      <c r="AJ36" s="271"/>
      <c r="AK36" s="271"/>
      <c r="AL36" s="271"/>
      <c r="AM36" s="282" t="e">
        <f t="shared" si="37"/>
        <v>#REF!</v>
      </c>
      <c r="AN36" s="282" t="e">
        <f t="shared" si="38"/>
        <v>#REF!</v>
      </c>
      <c r="AO36" s="282" t="e">
        <f t="shared" si="39"/>
        <v>#REF!</v>
      </c>
      <c r="AP36" s="282"/>
      <c r="AQ36" s="282" t="e">
        <f t="shared" si="35"/>
        <v>#REF!</v>
      </c>
      <c r="AR36" s="282" t="e">
        <f t="shared" si="40"/>
        <v>#REF!</v>
      </c>
      <c r="AS36" s="283" t="e">
        <f t="shared" si="41"/>
        <v>#REF!</v>
      </c>
      <c r="AT36" s="266"/>
      <c r="AU36" s="266"/>
      <c r="AV36" s="266"/>
      <c r="BI36" s="274"/>
    </row>
    <row r="37" spans="1:61" ht="17.45" hidden="1" customHeight="1" x14ac:dyDescent="0.45">
      <c r="A37" s="242" t="s">
        <v>53</v>
      </c>
      <c r="B37" s="243">
        <f t="shared" ref="B37:S37" si="44">+B26/8</f>
        <v>4740.80375</v>
      </c>
      <c r="C37" s="243">
        <f t="shared" si="44"/>
        <v>4493.7924999999996</v>
      </c>
      <c r="D37" s="243">
        <f t="shared" si="44"/>
        <v>4641.9799999999996</v>
      </c>
      <c r="E37" s="243">
        <f t="shared" si="44"/>
        <v>5636.1612500000001</v>
      </c>
      <c r="F37" s="243" t="e">
        <f t="shared" si="44"/>
        <v>#REF!</v>
      </c>
      <c r="G37" s="243" t="e">
        <f t="shared" si="44"/>
        <v>#REF!</v>
      </c>
      <c r="H37" s="243" t="e">
        <f t="shared" si="44"/>
        <v>#REF!</v>
      </c>
      <c r="I37" s="243" t="e">
        <f t="shared" si="44"/>
        <v>#REF!</v>
      </c>
      <c r="J37" s="243" t="e">
        <f t="shared" si="44"/>
        <v>#REF!</v>
      </c>
      <c r="K37" s="243" t="e">
        <f t="shared" si="44"/>
        <v>#REF!</v>
      </c>
      <c r="L37" s="243" t="e">
        <f t="shared" si="44"/>
        <v>#REF!</v>
      </c>
      <c r="M37" s="243" t="e">
        <f t="shared" si="44"/>
        <v>#REF!</v>
      </c>
      <c r="N37" s="243" t="e">
        <f t="shared" si="44"/>
        <v>#REF!</v>
      </c>
      <c r="O37" s="243" t="e">
        <f t="shared" si="44"/>
        <v>#REF!</v>
      </c>
      <c r="P37" s="243" t="e">
        <f t="shared" si="44"/>
        <v>#REF!</v>
      </c>
      <c r="Q37" s="243" t="e">
        <f t="shared" si="44"/>
        <v>#REF!</v>
      </c>
      <c r="R37" s="243" t="e">
        <f t="shared" si="44"/>
        <v>#REF!</v>
      </c>
      <c r="S37" s="243" t="e">
        <f t="shared" si="44"/>
        <v>#REF!</v>
      </c>
      <c r="T37" s="243" t="e">
        <f>+T26/8</f>
        <v>#REF!</v>
      </c>
      <c r="U37" s="222"/>
      <c r="V37" s="222"/>
      <c r="W37" s="267"/>
      <c r="X37" s="267"/>
      <c r="Y37" s="267"/>
      <c r="Z37" s="267"/>
      <c r="AA37" s="267"/>
      <c r="AB37" s="267"/>
      <c r="AC37" s="267"/>
      <c r="AD37" s="267"/>
      <c r="AE37" s="267"/>
      <c r="AF37" s="274"/>
      <c r="AG37" s="274"/>
      <c r="AH37" s="284">
        <v>20</v>
      </c>
      <c r="AI37" s="277"/>
      <c r="AJ37" s="285"/>
      <c r="AK37" s="285"/>
      <c r="AL37" s="285"/>
      <c r="AM37" s="278" t="e">
        <f t="shared" si="37"/>
        <v>#REF!</v>
      </c>
      <c r="AN37" s="278" t="e">
        <f t="shared" si="38"/>
        <v>#REF!</v>
      </c>
      <c r="AO37" s="278" t="e">
        <f t="shared" si="39"/>
        <v>#REF!</v>
      </c>
      <c r="AP37" s="278"/>
      <c r="AQ37" s="278" t="e">
        <f t="shared" si="35"/>
        <v>#REF!</v>
      </c>
      <c r="AR37" s="278" t="e">
        <f t="shared" si="40"/>
        <v>#REF!</v>
      </c>
      <c r="AS37" s="279" t="e">
        <f t="shared" si="41"/>
        <v>#REF!</v>
      </c>
      <c r="AT37" s="280"/>
      <c r="AU37" s="280"/>
      <c r="AV37" s="280"/>
      <c r="BI37" s="274"/>
    </row>
    <row r="38" spans="1:61" ht="17.45" hidden="1" customHeight="1" x14ac:dyDescent="0.45">
      <c r="A38" s="242" t="s">
        <v>96</v>
      </c>
      <c r="B38" s="243">
        <f t="shared" ref="B38:S38" si="45">+B27/4</f>
        <v>5101.93</v>
      </c>
      <c r="C38" s="243">
        <f t="shared" si="45"/>
        <v>4634.9325000000008</v>
      </c>
      <c r="D38" s="243">
        <f t="shared" si="45"/>
        <v>5331.9025000000001</v>
      </c>
      <c r="E38" s="243">
        <f t="shared" si="45"/>
        <v>6133.7374999999975</v>
      </c>
      <c r="F38" s="243" t="e">
        <f t="shared" si="45"/>
        <v>#REF!</v>
      </c>
      <c r="G38" s="243" t="e">
        <f t="shared" si="45"/>
        <v>#REF!</v>
      </c>
      <c r="H38" s="243" t="e">
        <f t="shared" si="45"/>
        <v>#REF!</v>
      </c>
      <c r="I38" s="243" t="e">
        <f t="shared" si="45"/>
        <v>#REF!</v>
      </c>
      <c r="J38" s="243" t="e">
        <f t="shared" si="45"/>
        <v>#REF!</v>
      </c>
      <c r="K38" s="243" t="e">
        <f t="shared" si="45"/>
        <v>#REF!</v>
      </c>
      <c r="L38" s="243" t="e">
        <f t="shared" si="45"/>
        <v>#REF!</v>
      </c>
      <c r="M38" s="243" t="e">
        <f t="shared" si="45"/>
        <v>#REF!</v>
      </c>
      <c r="N38" s="243" t="e">
        <f t="shared" si="45"/>
        <v>#REF!</v>
      </c>
      <c r="O38" s="243" t="e">
        <f t="shared" si="45"/>
        <v>#REF!</v>
      </c>
      <c r="P38" s="243" t="e">
        <f t="shared" si="45"/>
        <v>#REF!</v>
      </c>
      <c r="Q38" s="243" t="e">
        <f t="shared" si="45"/>
        <v>#REF!</v>
      </c>
      <c r="R38" s="243" t="e">
        <f t="shared" si="45"/>
        <v>#REF!</v>
      </c>
      <c r="S38" s="243" t="e">
        <f t="shared" si="45"/>
        <v>#REF!</v>
      </c>
      <c r="T38" s="243" t="e">
        <f>+T27/4</f>
        <v>#REF!</v>
      </c>
      <c r="U38" s="222"/>
      <c r="V38" s="222"/>
      <c r="AH38" s="286">
        <v>22</v>
      </c>
      <c r="AI38" s="287"/>
      <c r="AJ38" s="271"/>
      <c r="AK38" s="271"/>
      <c r="AL38" s="271"/>
      <c r="AM38" s="282" t="e">
        <f t="shared" si="37"/>
        <v>#REF!</v>
      </c>
      <c r="AN38" s="282" t="e">
        <f t="shared" si="38"/>
        <v>#REF!</v>
      </c>
      <c r="AO38" s="282" t="e">
        <f t="shared" si="39"/>
        <v>#REF!</v>
      </c>
      <c r="AP38" s="282"/>
      <c r="AQ38" s="282" t="e">
        <f t="shared" si="35"/>
        <v>#REF!</v>
      </c>
      <c r="AR38" s="282" t="e">
        <f t="shared" si="40"/>
        <v>#REF!</v>
      </c>
      <c r="AS38" s="283" t="e">
        <f t="shared" si="41"/>
        <v>#REF!</v>
      </c>
      <c r="AT38" s="266"/>
      <c r="AU38" s="266"/>
      <c r="AV38" s="266"/>
    </row>
    <row r="39" spans="1:61" ht="17.45" customHeight="1" x14ac:dyDescent="0.45">
      <c r="AH39" s="286">
        <v>24</v>
      </c>
      <c r="AI39" s="287"/>
      <c r="AJ39" s="271"/>
      <c r="AK39" s="271"/>
      <c r="AL39" s="271"/>
      <c r="AM39" s="282" t="e">
        <f t="shared" si="37"/>
        <v>#REF!</v>
      </c>
      <c r="AN39" s="282" t="e">
        <f t="shared" si="38"/>
        <v>#REF!</v>
      </c>
      <c r="AO39" s="282" t="e">
        <f t="shared" si="39"/>
        <v>#REF!</v>
      </c>
      <c r="AP39" s="282"/>
      <c r="AQ39" s="282" t="e">
        <f t="shared" si="35"/>
        <v>#REF!</v>
      </c>
      <c r="AR39" s="282" t="e">
        <f t="shared" si="40"/>
        <v>#REF!</v>
      </c>
      <c r="AS39" s="283" t="e">
        <f t="shared" si="41"/>
        <v>#REF!</v>
      </c>
      <c r="AT39" s="266"/>
      <c r="AU39" s="266"/>
      <c r="AV39" s="266"/>
    </row>
    <row r="40" spans="1:61" x14ac:dyDescent="0.45">
      <c r="AH40" s="288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</row>
    <row r="41" spans="1:61" x14ac:dyDescent="0.45"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</row>
    <row r="42" spans="1:61" x14ac:dyDescent="0.45"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</row>
    <row r="43" spans="1:61" x14ac:dyDescent="0.45"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</row>
    <row r="44" spans="1:61" x14ac:dyDescent="0.45"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</row>
    <row r="45" spans="1:61" x14ac:dyDescent="0.45"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</row>
    <row r="46" spans="1:61" x14ac:dyDescent="0.45"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</row>
    <row r="47" spans="1:61" x14ac:dyDescent="0.45"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</row>
    <row r="48" spans="1:61" x14ac:dyDescent="0.45"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</row>
    <row r="49" spans="36:48" x14ac:dyDescent="0.45"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</row>
    <row r="50" spans="36:48" x14ac:dyDescent="0.45"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</row>
    <row r="51" spans="36:48" x14ac:dyDescent="0.45"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7"/>
      <c r="AU51" s="217"/>
      <c r="AV51" s="217"/>
    </row>
    <row r="52" spans="36:48" x14ac:dyDescent="0.45"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17"/>
      <c r="AU52" s="217"/>
      <c r="AV52" s="217"/>
    </row>
    <row r="53" spans="36:48" x14ac:dyDescent="0.45"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217"/>
      <c r="AV53" s="217"/>
    </row>
    <row r="54" spans="36:48" x14ac:dyDescent="0.45"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</row>
    <row r="55" spans="36:48" x14ac:dyDescent="0.45"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</row>
    <row r="56" spans="36:48" x14ac:dyDescent="0.45"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</row>
    <row r="57" spans="36:48" x14ac:dyDescent="0.45"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</row>
    <row r="58" spans="36:48" x14ac:dyDescent="0.45"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</row>
    <row r="59" spans="36:48" x14ac:dyDescent="0.45"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</row>
    <row r="60" spans="36:48" x14ac:dyDescent="0.45">
      <c r="AJ60" s="217"/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217"/>
      <c r="AV60" s="217"/>
    </row>
    <row r="61" spans="36:48" x14ac:dyDescent="0.45">
      <c r="AJ61" s="217"/>
      <c r="AK61" s="217"/>
      <c r="AL61" s="217"/>
      <c r="AM61" s="217"/>
      <c r="AN61" s="217"/>
      <c r="AO61" s="217"/>
      <c r="AP61" s="217"/>
      <c r="AQ61" s="217"/>
      <c r="AR61" s="217"/>
      <c r="AS61" s="217"/>
      <c r="AT61" s="217"/>
      <c r="AU61" s="217"/>
      <c r="AV61" s="217"/>
    </row>
    <row r="62" spans="36:48" x14ac:dyDescent="0.45"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17"/>
      <c r="AU62" s="217"/>
      <c r="AV62" s="217"/>
    </row>
    <row r="63" spans="36:48" x14ac:dyDescent="0.45"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7"/>
      <c r="AU63" s="217"/>
      <c r="AV63" s="217"/>
    </row>
    <row r="64" spans="36:48" x14ac:dyDescent="0.45"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</row>
    <row r="65" spans="36:48" x14ac:dyDescent="0.45"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</row>
    <row r="66" spans="36:48" x14ac:dyDescent="0.45"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</row>
    <row r="67" spans="36:48" x14ac:dyDescent="0.45"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</row>
    <row r="68" spans="36:48" x14ac:dyDescent="0.45"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</row>
    <row r="69" spans="36:48" x14ac:dyDescent="0.45"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</row>
    <row r="70" spans="36:48" x14ac:dyDescent="0.45"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</row>
    <row r="71" spans="36:48" x14ac:dyDescent="0.45">
      <c r="AJ71" s="217"/>
      <c r="AK71" s="217"/>
      <c r="AL71" s="217"/>
      <c r="AM71" s="217"/>
      <c r="AN71" s="217"/>
      <c r="AO71" s="217"/>
      <c r="AP71" s="217"/>
      <c r="AQ71" s="217"/>
      <c r="AR71" s="217"/>
      <c r="AS71" s="217"/>
      <c r="AT71" s="217"/>
      <c r="AU71" s="217"/>
      <c r="AV71" s="217"/>
    </row>
    <row r="72" spans="36:48" x14ac:dyDescent="0.45">
      <c r="AJ72" s="217"/>
      <c r="AK72" s="217"/>
      <c r="AL72" s="217"/>
      <c r="AM72" s="217"/>
      <c r="AN72" s="217"/>
      <c r="AO72" s="217"/>
      <c r="AP72" s="217"/>
      <c r="AQ72" s="217"/>
      <c r="AR72" s="217"/>
      <c r="AS72" s="217"/>
      <c r="AT72" s="217"/>
      <c r="AU72" s="217"/>
      <c r="AV72" s="217"/>
    </row>
    <row r="73" spans="36:48" x14ac:dyDescent="0.45"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7"/>
      <c r="AU73" s="217"/>
      <c r="AV73" s="217"/>
    </row>
    <row r="74" spans="36:48" x14ac:dyDescent="0.45"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7"/>
      <c r="AU74" s="217"/>
      <c r="AV74" s="217"/>
    </row>
    <row r="75" spans="36:48" x14ac:dyDescent="0.45">
      <c r="AJ75" s="217"/>
      <c r="AK75" s="217"/>
      <c r="AL75" s="217"/>
      <c r="AM75" s="217"/>
      <c r="AN75" s="217"/>
      <c r="AO75" s="217"/>
      <c r="AP75" s="217"/>
      <c r="AQ75" s="217"/>
      <c r="AR75" s="217"/>
      <c r="AS75" s="217"/>
      <c r="AT75" s="217"/>
      <c r="AU75" s="217"/>
      <c r="AV75" s="217"/>
    </row>
    <row r="76" spans="36:48" x14ac:dyDescent="0.45">
      <c r="AJ76" s="217"/>
      <c r="AK76" s="217"/>
      <c r="AL76" s="217"/>
      <c r="AM76" s="217"/>
      <c r="AN76" s="217"/>
      <c r="AO76" s="217"/>
      <c r="AP76" s="217"/>
      <c r="AQ76" s="217"/>
      <c r="AR76" s="217"/>
      <c r="AS76" s="217"/>
      <c r="AT76" s="217"/>
      <c r="AU76" s="217"/>
      <c r="AV76" s="217"/>
    </row>
    <row r="77" spans="36:48" x14ac:dyDescent="0.45">
      <c r="AJ77" s="217"/>
      <c r="AK77" s="217"/>
      <c r="AL77" s="217"/>
      <c r="AM77" s="217"/>
      <c r="AN77" s="217"/>
      <c r="AO77" s="217"/>
      <c r="AP77" s="217"/>
      <c r="AQ77" s="217"/>
      <c r="AR77" s="217"/>
      <c r="AS77" s="217"/>
      <c r="AT77" s="217"/>
      <c r="AU77" s="217"/>
      <c r="AV77" s="217"/>
    </row>
    <row r="78" spans="36:48" x14ac:dyDescent="0.45"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7"/>
      <c r="AU78" s="217"/>
      <c r="AV78" s="217"/>
    </row>
    <row r="79" spans="36:48" x14ac:dyDescent="0.45"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7"/>
      <c r="AU79" s="217"/>
      <c r="AV79" s="217"/>
    </row>
    <row r="80" spans="36:48" x14ac:dyDescent="0.45">
      <c r="AJ80" s="217"/>
      <c r="AK80" s="217"/>
      <c r="AL80" s="217"/>
      <c r="AM80" s="217"/>
      <c r="AN80" s="217"/>
      <c r="AO80" s="217"/>
      <c r="AP80" s="217"/>
      <c r="AQ80" s="217"/>
      <c r="AR80" s="217"/>
      <c r="AS80" s="217"/>
      <c r="AT80" s="217"/>
      <c r="AU80" s="217"/>
      <c r="AV80" s="217"/>
    </row>
    <row r="81" spans="36:48" x14ac:dyDescent="0.45">
      <c r="AJ81" s="217"/>
      <c r="AK81" s="217"/>
      <c r="AL81" s="217"/>
      <c r="AM81" s="217"/>
      <c r="AN81" s="217"/>
      <c r="AO81" s="217"/>
      <c r="AP81" s="217"/>
      <c r="AQ81" s="217"/>
      <c r="AR81" s="217"/>
      <c r="AS81" s="217"/>
      <c r="AT81" s="217"/>
      <c r="AU81" s="217"/>
      <c r="AV81" s="217"/>
    </row>
    <row r="82" spans="36:48" x14ac:dyDescent="0.45">
      <c r="AJ82" s="217"/>
      <c r="AK82" s="217"/>
      <c r="AL82" s="217"/>
      <c r="AM82" s="217"/>
      <c r="AN82" s="217"/>
      <c r="AO82" s="217"/>
      <c r="AP82" s="217"/>
      <c r="AQ82" s="217"/>
      <c r="AR82" s="217"/>
      <c r="AS82" s="217"/>
      <c r="AT82" s="217"/>
      <c r="AU82" s="217"/>
      <c r="AV82" s="217"/>
    </row>
    <row r="83" spans="36:48" x14ac:dyDescent="0.45">
      <c r="AJ83" s="217"/>
      <c r="AK83" s="217"/>
      <c r="AL83" s="217"/>
      <c r="AM83" s="217"/>
      <c r="AN83" s="217"/>
      <c r="AO83" s="217"/>
      <c r="AP83" s="217"/>
      <c r="AQ83" s="217"/>
      <c r="AR83" s="217"/>
      <c r="AS83" s="217"/>
      <c r="AT83" s="217"/>
      <c r="AU83" s="217"/>
      <c r="AV83" s="217"/>
    </row>
    <row r="84" spans="36:48" x14ac:dyDescent="0.45">
      <c r="AJ84" s="217"/>
      <c r="AK84" s="217"/>
      <c r="AL84" s="217"/>
      <c r="AM84" s="217"/>
      <c r="AN84" s="217"/>
      <c r="AO84" s="217"/>
      <c r="AP84" s="217"/>
      <c r="AQ84" s="217"/>
      <c r="AR84" s="217"/>
      <c r="AS84" s="217"/>
      <c r="AT84" s="217"/>
      <c r="AU84" s="217"/>
      <c r="AV84" s="217"/>
    </row>
    <row r="85" spans="36:48" x14ac:dyDescent="0.45">
      <c r="AJ85" s="217"/>
      <c r="AK85" s="217"/>
      <c r="AL85" s="217"/>
      <c r="AM85" s="217"/>
      <c r="AN85" s="217"/>
      <c r="AO85" s="217"/>
      <c r="AP85" s="217"/>
      <c r="AQ85" s="217"/>
      <c r="AR85" s="217"/>
      <c r="AS85" s="217"/>
      <c r="AT85" s="217"/>
      <c r="AU85" s="217"/>
      <c r="AV85" s="217"/>
    </row>
    <row r="86" spans="36:48" x14ac:dyDescent="0.45">
      <c r="AJ86" s="217"/>
      <c r="AK86" s="217"/>
      <c r="AL86" s="217"/>
      <c r="AM86" s="217"/>
      <c r="AN86" s="217"/>
      <c r="AO86" s="217"/>
      <c r="AP86" s="217"/>
      <c r="AQ86" s="217"/>
      <c r="AR86" s="217"/>
      <c r="AS86" s="217"/>
      <c r="AT86" s="217"/>
      <c r="AU86" s="217"/>
      <c r="AV86" s="217"/>
    </row>
    <row r="87" spans="36:48" x14ac:dyDescent="0.45">
      <c r="AJ87" s="217"/>
      <c r="AK87" s="217"/>
      <c r="AL87" s="217"/>
      <c r="AM87" s="217"/>
      <c r="AN87" s="217"/>
      <c r="AO87" s="217"/>
      <c r="AP87" s="217"/>
      <c r="AQ87" s="217"/>
      <c r="AR87" s="217"/>
      <c r="AS87" s="217"/>
      <c r="AT87" s="217"/>
      <c r="AU87" s="217"/>
      <c r="AV87" s="217"/>
    </row>
    <row r="88" spans="36:48" x14ac:dyDescent="0.45">
      <c r="AJ88" s="217"/>
      <c r="AK88" s="217"/>
      <c r="AL88" s="217"/>
      <c r="AM88" s="217"/>
      <c r="AN88" s="217"/>
      <c r="AO88" s="217"/>
      <c r="AP88" s="217"/>
      <c r="AQ88" s="217"/>
      <c r="AR88" s="217"/>
      <c r="AS88" s="217"/>
      <c r="AT88" s="217"/>
      <c r="AU88" s="217"/>
      <c r="AV88" s="217"/>
    </row>
    <row r="89" spans="36:48" x14ac:dyDescent="0.45">
      <c r="AJ89" s="217"/>
      <c r="AK89" s="217"/>
      <c r="AL89" s="217"/>
      <c r="AM89" s="217"/>
      <c r="AN89" s="217"/>
      <c r="AO89" s="217"/>
      <c r="AP89" s="217"/>
      <c r="AQ89" s="217"/>
      <c r="AR89" s="217"/>
      <c r="AS89" s="217"/>
      <c r="AT89" s="217"/>
      <c r="AU89" s="217"/>
      <c r="AV89" s="217"/>
    </row>
    <row r="90" spans="36:48" x14ac:dyDescent="0.45">
      <c r="AJ90" s="217"/>
      <c r="AK90" s="217"/>
      <c r="AL90" s="217"/>
      <c r="AM90" s="217"/>
      <c r="AN90" s="217"/>
      <c r="AO90" s="217"/>
      <c r="AP90" s="217"/>
      <c r="AQ90" s="217"/>
      <c r="AR90" s="217"/>
      <c r="AS90" s="217"/>
      <c r="AT90" s="217"/>
      <c r="AU90" s="217"/>
      <c r="AV90" s="217"/>
    </row>
    <row r="91" spans="36:48" x14ac:dyDescent="0.45">
      <c r="AJ91" s="217"/>
      <c r="AK91" s="217"/>
      <c r="AL91" s="217"/>
      <c r="AM91" s="217"/>
      <c r="AN91" s="217"/>
      <c r="AO91" s="217"/>
      <c r="AP91" s="217"/>
      <c r="AQ91" s="217"/>
      <c r="AR91" s="217"/>
      <c r="AS91" s="217"/>
      <c r="AT91" s="217"/>
      <c r="AU91" s="217"/>
      <c r="AV91" s="217"/>
    </row>
    <row r="92" spans="36:48" x14ac:dyDescent="0.45">
      <c r="AJ92" s="217"/>
      <c r="AK92" s="217"/>
      <c r="AL92" s="217"/>
      <c r="AM92" s="217"/>
      <c r="AN92" s="217"/>
      <c r="AO92" s="217"/>
      <c r="AP92" s="217"/>
      <c r="AQ92" s="217"/>
      <c r="AR92" s="217"/>
      <c r="AS92" s="217"/>
      <c r="AT92" s="217"/>
      <c r="AU92" s="217"/>
      <c r="AV92" s="217"/>
    </row>
    <row r="93" spans="36:48" x14ac:dyDescent="0.45">
      <c r="AJ93" s="217"/>
      <c r="AK93" s="217"/>
      <c r="AL93" s="217"/>
      <c r="AM93" s="217"/>
      <c r="AN93" s="217"/>
      <c r="AO93" s="217"/>
      <c r="AP93" s="217"/>
      <c r="AQ93" s="217"/>
      <c r="AR93" s="217"/>
      <c r="AS93" s="217"/>
      <c r="AT93" s="217"/>
      <c r="AU93" s="217"/>
      <c r="AV93" s="217"/>
    </row>
    <row r="94" spans="36:48" x14ac:dyDescent="0.45">
      <c r="AJ94" s="217"/>
      <c r="AK94" s="217"/>
      <c r="AL94" s="217"/>
      <c r="AM94" s="217"/>
      <c r="AN94" s="217"/>
      <c r="AO94" s="217"/>
      <c r="AP94" s="217"/>
      <c r="AQ94" s="217"/>
      <c r="AR94" s="217"/>
      <c r="AS94" s="217"/>
      <c r="AT94" s="217"/>
      <c r="AU94" s="217"/>
      <c r="AV94" s="217"/>
    </row>
    <row r="95" spans="36:48" x14ac:dyDescent="0.45">
      <c r="AJ95" s="217"/>
      <c r="AK95" s="217"/>
      <c r="AL95" s="217"/>
      <c r="AM95" s="217"/>
      <c r="AN95" s="217"/>
      <c r="AO95" s="217"/>
      <c r="AP95" s="217"/>
      <c r="AQ95" s="217"/>
      <c r="AR95" s="217"/>
      <c r="AS95" s="217"/>
      <c r="AT95" s="217"/>
      <c r="AU95" s="217"/>
      <c r="AV95" s="217"/>
    </row>
    <row r="96" spans="36:48" x14ac:dyDescent="0.45">
      <c r="AJ96" s="217"/>
      <c r="AK96" s="217"/>
      <c r="AL96" s="217"/>
      <c r="AM96" s="217"/>
      <c r="AN96" s="217"/>
      <c r="AO96" s="217"/>
      <c r="AP96" s="217"/>
      <c r="AQ96" s="217"/>
      <c r="AR96" s="217"/>
      <c r="AS96" s="217"/>
      <c r="AT96" s="217"/>
      <c r="AU96" s="217"/>
      <c r="AV96" s="217"/>
    </row>
    <row r="97" spans="36:48" x14ac:dyDescent="0.45">
      <c r="AJ97" s="217"/>
      <c r="AK97" s="217"/>
      <c r="AL97" s="217"/>
      <c r="AM97" s="217"/>
      <c r="AN97" s="217"/>
      <c r="AO97" s="217"/>
      <c r="AP97" s="217"/>
      <c r="AQ97" s="217"/>
      <c r="AR97" s="217"/>
      <c r="AS97" s="217"/>
      <c r="AT97" s="217"/>
      <c r="AU97" s="217"/>
      <c r="AV97" s="217"/>
    </row>
    <row r="98" spans="36:48" x14ac:dyDescent="0.45">
      <c r="AJ98" s="217"/>
      <c r="AK98" s="217"/>
      <c r="AL98" s="217"/>
      <c r="AM98" s="217"/>
      <c r="AN98" s="217"/>
      <c r="AO98" s="217"/>
      <c r="AP98" s="217"/>
      <c r="AQ98" s="217"/>
      <c r="AR98" s="217"/>
      <c r="AS98" s="217"/>
      <c r="AT98" s="217"/>
      <c r="AU98" s="217"/>
      <c r="AV98" s="217"/>
    </row>
    <row r="99" spans="36:48" x14ac:dyDescent="0.45">
      <c r="AJ99" s="217"/>
      <c r="AK99" s="217"/>
      <c r="AL99" s="217"/>
      <c r="AM99" s="217"/>
      <c r="AN99" s="217"/>
      <c r="AO99" s="217"/>
      <c r="AP99" s="217"/>
      <c r="AQ99" s="217"/>
      <c r="AR99" s="217"/>
      <c r="AS99" s="217"/>
      <c r="AT99" s="217"/>
      <c r="AU99" s="217"/>
      <c r="AV99" s="217"/>
    </row>
    <row r="100" spans="36:48" x14ac:dyDescent="0.45">
      <c r="AJ100" s="217"/>
      <c r="AK100" s="217"/>
      <c r="AL100" s="217"/>
      <c r="AM100" s="217"/>
      <c r="AN100" s="217"/>
      <c r="AO100" s="217"/>
      <c r="AP100" s="217"/>
      <c r="AQ100" s="217"/>
      <c r="AR100" s="217"/>
      <c r="AS100" s="217"/>
      <c r="AT100" s="217"/>
      <c r="AU100" s="217"/>
      <c r="AV100" s="217"/>
    </row>
    <row r="101" spans="36:48" x14ac:dyDescent="0.45">
      <c r="AJ101" s="217"/>
      <c r="AK101" s="217"/>
      <c r="AL101" s="217"/>
      <c r="AM101" s="217"/>
      <c r="AN101" s="217"/>
      <c r="AO101" s="217"/>
      <c r="AP101" s="217"/>
      <c r="AQ101" s="217"/>
      <c r="AR101" s="217"/>
      <c r="AS101" s="217"/>
      <c r="AT101" s="217"/>
      <c r="AU101" s="217"/>
      <c r="AV101" s="217"/>
    </row>
    <row r="102" spans="36:48" x14ac:dyDescent="0.45">
      <c r="AJ102" s="217"/>
      <c r="AK102" s="217"/>
      <c r="AL102" s="217"/>
      <c r="AM102" s="217"/>
      <c r="AN102" s="217"/>
      <c r="AO102" s="217"/>
      <c r="AP102" s="217"/>
      <c r="AQ102" s="217"/>
      <c r="AR102" s="217"/>
      <c r="AS102" s="217"/>
      <c r="AT102" s="217"/>
      <c r="AU102" s="217"/>
      <c r="AV102" s="217"/>
    </row>
    <row r="103" spans="36:48" x14ac:dyDescent="0.45">
      <c r="AJ103" s="217"/>
      <c r="AK103" s="217"/>
      <c r="AL103" s="217"/>
      <c r="AM103" s="217"/>
      <c r="AN103" s="217"/>
      <c r="AO103" s="217"/>
      <c r="AP103" s="217"/>
      <c r="AQ103" s="217"/>
      <c r="AR103" s="217"/>
      <c r="AS103" s="217"/>
      <c r="AT103" s="217"/>
      <c r="AU103" s="217"/>
      <c r="AV103" s="217"/>
    </row>
    <row r="104" spans="36:48" x14ac:dyDescent="0.45">
      <c r="AJ104" s="217"/>
      <c r="AK104" s="217"/>
      <c r="AL104" s="217"/>
      <c r="AM104" s="217"/>
      <c r="AN104" s="217"/>
      <c r="AO104" s="217"/>
      <c r="AP104" s="217"/>
      <c r="AQ104" s="217"/>
      <c r="AR104" s="217"/>
      <c r="AS104" s="217"/>
      <c r="AT104" s="217"/>
      <c r="AU104" s="217"/>
      <c r="AV104" s="217"/>
    </row>
    <row r="105" spans="36:48" x14ac:dyDescent="0.45">
      <c r="AJ105" s="217"/>
      <c r="AK105" s="217"/>
      <c r="AL105" s="217"/>
      <c r="AM105" s="217"/>
      <c r="AN105" s="217"/>
      <c r="AO105" s="217"/>
      <c r="AP105" s="217"/>
      <c r="AQ105" s="217"/>
      <c r="AR105" s="217"/>
      <c r="AS105" s="217"/>
      <c r="AT105" s="217"/>
      <c r="AU105" s="217"/>
      <c r="AV105" s="217"/>
    </row>
    <row r="106" spans="36:48" x14ac:dyDescent="0.45">
      <c r="AJ106" s="217"/>
      <c r="AK106" s="217"/>
      <c r="AL106" s="217"/>
      <c r="AM106" s="217"/>
      <c r="AN106" s="217"/>
      <c r="AO106" s="217"/>
      <c r="AP106" s="217"/>
      <c r="AQ106" s="217"/>
      <c r="AR106" s="217"/>
      <c r="AS106" s="217"/>
      <c r="AT106" s="217"/>
      <c r="AU106" s="217"/>
      <c r="AV106" s="217"/>
    </row>
    <row r="107" spans="36:48" x14ac:dyDescent="0.45">
      <c r="AJ107" s="217"/>
      <c r="AK107" s="217"/>
      <c r="AL107" s="217"/>
      <c r="AM107" s="217"/>
      <c r="AN107" s="217"/>
      <c r="AO107" s="217"/>
      <c r="AP107" s="217"/>
      <c r="AQ107" s="217"/>
      <c r="AR107" s="217"/>
      <c r="AS107" s="217"/>
      <c r="AT107" s="217"/>
      <c r="AU107" s="217"/>
      <c r="AV107" s="217"/>
    </row>
    <row r="108" spans="36:48" x14ac:dyDescent="0.45">
      <c r="AJ108" s="217"/>
      <c r="AK108" s="217"/>
      <c r="AL108" s="217"/>
      <c r="AM108" s="217"/>
      <c r="AN108" s="217"/>
      <c r="AO108" s="217"/>
      <c r="AP108" s="217"/>
      <c r="AQ108" s="217"/>
      <c r="AR108" s="217"/>
      <c r="AS108" s="217"/>
      <c r="AT108" s="217"/>
      <c r="AU108" s="217"/>
      <c r="AV108" s="217"/>
    </row>
    <row r="109" spans="36:48" x14ac:dyDescent="0.45">
      <c r="AJ109" s="217"/>
      <c r="AK109" s="217"/>
      <c r="AL109" s="217"/>
      <c r="AM109" s="217"/>
      <c r="AN109" s="217"/>
      <c r="AO109" s="217"/>
      <c r="AP109" s="217"/>
      <c r="AQ109" s="217"/>
      <c r="AR109" s="217"/>
      <c r="AS109" s="217"/>
      <c r="AT109" s="217"/>
      <c r="AU109" s="217"/>
      <c r="AV109" s="217"/>
    </row>
    <row r="110" spans="36:48" x14ac:dyDescent="0.45">
      <c r="AJ110" s="217"/>
      <c r="AK110" s="217"/>
      <c r="AL110" s="217"/>
      <c r="AM110" s="217"/>
      <c r="AN110" s="217"/>
      <c r="AO110" s="217"/>
      <c r="AP110" s="217"/>
      <c r="AQ110" s="217"/>
      <c r="AR110" s="217"/>
      <c r="AS110" s="217"/>
      <c r="AT110" s="217"/>
      <c r="AU110" s="217"/>
      <c r="AV110" s="217"/>
    </row>
    <row r="111" spans="36:48" x14ac:dyDescent="0.45">
      <c r="AJ111" s="217"/>
      <c r="AK111" s="217"/>
      <c r="AL111" s="217"/>
      <c r="AM111" s="217"/>
      <c r="AN111" s="217"/>
      <c r="AO111" s="217"/>
      <c r="AP111" s="217"/>
      <c r="AQ111" s="217"/>
      <c r="AR111" s="217"/>
      <c r="AS111" s="217"/>
      <c r="AT111" s="217"/>
      <c r="AU111" s="217"/>
      <c r="AV111" s="217"/>
    </row>
    <row r="112" spans="36:48" x14ac:dyDescent="0.45">
      <c r="AJ112" s="217"/>
      <c r="AK112" s="217"/>
      <c r="AL112" s="217"/>
      <c r="AM112" s="217"/>
      <c r="AN112" s="217"/>
      <c r="AO112" s="217"/>
      <c r="AP112" s="217"/>
      <c r="AQ112" s="217"/>
      <c r="AR112" s="217"/>
      <c r="AS112" s="217"/>
      <c r="AT112" s="217"/>
      <c r="AU112" s="217"/>
      <c r="AV112" s="217"/>
    </row>
    <row r="113" spans="36:48" x14ac:dyDescent="0.45">
      <c r="AJ113" s="217"/>
      <c r="AK113" s="217"/>
      <c r="AL113" s="217"/>
      <c r="AM113" s="217"/>
      <c r="AN113" s="217"/>
      <c r="AO113" s="217"/>
      <c r="AP113" s="217"/>
      <c r="AQ113" s="217"/>
      <c r="AR113" s="217"/>
      <c r="AS113" s="217"/>
      <c r="AT113" s="217"/>
      <c r="AU113" s="217"/>
      <c r="AV113" s="217"/>
    </row>
    <row r="114" spans="36:48" x14ac:dyDescent="0.45">
      <c r="AJ114" s="217"/>
      <c r="AK114" s="217"/>
      <c r="AL114" s="217"/>
      <c r="AM114" s="217"/>
      <c r="AN114" s="217"/>
      <c r="AO114" s="217"/>
      <c r="AP114" s="217"/>
      <c r="AQ114" s="217"/>
      <c r="AR114" s="217"/>
      <c r="AS114" s="217"/>
      <c r="AT114" s="217"/>
      <c r="AU114" s="217"/>
      <c r="AV114" s="217"/>
    </row>
    <row r="115" spans="36:48" x14ac:dyDescent="0.45">
      <c r="AJ115" s="217"/>
      <c r="AK115" s="217"/>
      <c r="AL115" s="217"/>
      <c r="AM115" s="217"/>
      <c r="AN115" s="217"/>
      <c r="AO115" s="217"/>
      <c r="AP115" s="217"/>
      <c r="AQ115" s="217"/>
      <c r="AR115" s="217"/>
      <c r="AS115" s="217"/>
      <c r="AT115" s="217"/>
      <c r="AU115" s="217"/>
      <c r="AV115" s="217"/>
    </row>
    <row r="116" spans="36:48" x14ac:dyDescent="0.45">
      <c r="AJ116" s="217"/>
      <c r="AK116" s="217"/>
      <c r="AL116" s="217"/>
      <c r="AM116" s="217"/>
      <c r="AN116" s="217"/>
      <c r="AO116" s="217"/>
      <c r="AP116" s="217"/>
      <c r="AQ116" s="217"/>
      <c r="AR116" s="217"/>
      <c r="AS116" s="217"/>
      <c r="AT116" s="217"/>
      <c r="AU116" s="217"/>
      <c r="AV116" s="217"/>
    </row>
    <row r="117" spans="36:48" x14ac:dyDescent="0.45">
      <c r="AJ117" s="217"/>
      <c r="AK117" s="217"/>
      <c r="AL117" s="217"/>
      <c r="AM117" s="217"/>
      <c r="AN117" s="217"/>
      <c r="AO117" s="217"/>
      <c r="AP117" s="217"/>
      <c r="AQ117" s="217"/>
      <c r="AR117" s="217"/>
      <c r="AS117" s="217"/>
      <c r="AT117" s="217"/>
      <c r="AU117" s="217"/>
      <c r="AV117" s="217"/>
    </row>
    <row r="118" spans="36:48" x14ac:dyDescent="0.45">
      <c r="AJ118" s="217"/>
      <c r="AK118" s="217"/>
      <c r="AL118" s="217"/>
      <c r="AM118" s="217"/>
      <c r="AN118" s="217"/>
      <c r="AO118" s="217"/>
      <c r="AP118" s="217"/>
      <c r="AQ118" s="217"/>
      <c r="AR118" s="217"/>
      <c r="AS118" s="217"/>
      <c r="AT118" s="217"/>
      <c r="AU118" s="217"/>
      <c r="AV118" s="217"/>
    </row>
    <row r="119" spans="36:48" x14ac:dyDescent="0.45">
      <c r="AJ119" s="217"/>
      <c r="AK119" s="217"/>
      <c r="AL119" s="217"/>
      <c r="AM119" s="217"/>
      <c r="AN119" s="217"/>
      <c r="AO119" s="217"/>
      <c r="AP119" s="217"/>
      <c r="AQ119" s="217"/>
      <c r="AR119" s="217"/>
      <c r="AS119" s="217"/>
      <c r="AT119" s="217"/>
      <c r="AU119" s="217"/>
      <c r="AV119" s="217"/>
    </row>
    <row r="120" spans="36:48" x14ac:dyDescent="0.45">
      <c r="AJ120" s="217"/>
      <c r="AK120" s="217"/>
      <c r="AL120" s="217"/>
      <c r="AM120" s="217"/>
      <c r="AN120" s="217"/>
      <c r="AO120" s="217"/>
      <c r="AP120" s="217"/>
      <c r="AQ120" s="217"/>
      <c r="AR120" s="217"/>
      <c r="AS120" s="217"/>
      <c r="AT120" s="217"/>
      <c r="AU120" s="217"/>
      <c r="AV120" s="217"/>
    </row>
    <row r="121" spans="36:48" x14ac:dyDescent="0.45">
      <c r="AJ121" s="217"/>
      <c r="AK121" s="217"/>
      <c r="AL121" s="217"/>
      <c r="AM121" s="217"/>
      <c r="AN121" s="217"/>
      <c r="AO121" s="217"/>
      <c r="AP121" s="217"/>
      <c r="AQ121" s="217"/>
      <c r="AR121" s="217"/>
      <c r="AS121" s="217"/>
      <c r="AT121" s="217"/>
      <c r="AU121" s="217"/>
      <c r="AV121" s="217"/>
    </row>
    <row r="122" spans="36:48" x14ac:dyDescent="0.45">
      <c r="AJ122" s="217"/>
      <c r="AK122" s="217"/>
      <c r="AL122" s="217"/>
      <c r="AM122" s="217"/>
      <c r="AN122" s="217"/>
      <c r="AO122" s="217"/>
      <c r="AP122" s="217"/>
      <c r="AQ122" s="217"/>
      <c r="AR122" s="217"/>
      <c r="AS122" s="217"/>
      <c r="AT122" s="217"/>
      <c r="AU122" s="217"/>
      <c r="AV122" s="217"/>
    </row>
    <row r="123" spans="36:48" x14ac:dyDescent="0.45">
      <c r="AJ123" s="217"/>
      <c r="AK123" s="217"/>
      <c r="AL123" s="217"/>
      <c r="AM123" s="217"/>
      <c r="AN123" s="217"/>
      <c r="AO123" s="217"/>
      <c r="AP123" s="217"/>
      <c r="AQ123" s="217"/>
      <c r="AR123" s="217"/>
      <c r="AS123" s="217"/>
      <c r="AT123" s="217"/>
      <c r="AU123" s="217"/>
      <c r="AV123" s="217"/>
    </row>
    <row r="124" spans="36:48" x14ac:dyDescent="0.45">
      <c r="AJ124" s="217"/>
      <c r="AK124" s="217"/>
      <c r="AL124" s="217"/>
      <c r="AM124" s="217"/>
      <c r="AN124" s="217"/>
      <c r="AO124" s="217"/>
      <c r="AP124" s="217"/>
      <c r="AQ124" s="217"/>
      <c r="AR124" s="217"/>
      <c r="AS124" s="217"/>
      <c r="AT124" s="217"/>
      <c r="AU124" s="217"/>
      <c r="AV124" s="217"/>
    </row>
    <row r="125" spans="36:48" x14ac:dyDescent="0.45">
      <c r="AJ125" s="217"/>
      <c r="AK125" s="217"/>
      <c r="AL125" s="217"/>
      <c r="AM125" s="217"/>
      <c r="AN125" s="217"/>
      <c r="AO125" s="217"/>
      <c r="AP125" s="217"/>
      <c r="AQ125" s="217"/>
      <c r="AR125" s="217"/>
      <c r="AS125" s="217"/>
      <c r="AT125" s="217"/>
      <c r="AU125" s="217"/>
      <c r="AV125" s="217"/>
    </row>
    <row r="126" spans="36:48" x14ac:dyDescent="0.45">
      <c r="AJ126" s="217"/>
      <c r="AK126" s="217"/>
      <c r="AL126" s="217"/>
      <c r="AM126" s="217"/>
      <c r="AN126" s="217"/>
      <c r="AO126" s="217"/>
      <c r="AP126" s="217"/>
      <c r="AQ126" s="217"/>
      <c r="AR126" s="217"/>
      <c r="AS126" s="217"/>
      <c r="AT126" s="217"/>
      <c r="AU126" s="217"/>
      <c r="AV126" s="217"/>
    </row>
    <row r="127" spans="36:48" x14ac:dyDescent="0.45">
      <c r="AJ127" s="217"/>
      <c r="AK127" s="217"/>
      <c r="AL127" s="217"/>
      <c r="AM127" s="217"/>
      <c r="AN127" s="217"/>
      <c r="AO127" s="217"/>
      <c r="AP127" s="217"/>
      <c r="AQ127" s="217"/>
      <c r="AR127" s="217"/>
      <c r="AS127" s="217"/>
      <c r="AT127" s="217"/>
      <c r="AU127" s="217"/>
      <c r="AV127" s="217"/>
    </row>
    <row r="128" spans="36:48" x14ac:dyDescent="0.45">
      <c r="AJ128" s="217"/>
      <c r="AK128" s="217"/>
      <c r="AL128" s="217"/>
      <c r="AM128" s="217"/>
      <c r="AN128" s="217"/>
      <c r="AO128" s="217"/>
      <c r="AP128" s="217"/>
      <c r="AQ128" s="217"/>
      <c r="AR128" s="217"/>
      <c r="AS128" s="217"/>
      <c r="AT128" s="217"/>
      <c r="AU128" s="217"/>
      <c r="AV128" s="217"/>
    </row>
    <row r="129" spans="36:48" x14ac:dyDescent="0.45">
      <c r="AJ129" s="217"/>
      <c r="AK129" s="217"/>
      <c r="AL129" s="217"/>
      <c r="AM129" s="217"/>
      <c r="AN129" s="217"/>
      <c r="AO129" s="217"/>
      <c r="AP129" s="217"/>
      <c r="AQ129" s="217"/>
      <c r="AR129" s="217"/>
      <c r="AS129" s="217"/>
      <c r="AT129" s="217"/>
      <c r="AU129" s="217"/>
      <c r="AV129" s="217"/>
    </row>
    <row r="130" spans="36:48" x14ac:dyDescent="0.45">
      <c r="AJ130" s="217"/>
      <c r="AK130" s="217"/>
      <c r="AL130" s="217"/>
      <c r="AM130" s="217"/>
      <c r="AN130" s="217"/>
      <c r="AO130" s="217"/>
      <c r="AP130" s="217"/>
      <c r="AQ130" s="217"/>
      <c r="AR130" s="217"/>
      <c r="AS130" s="217"/>
      <c r="AT130" s="217"/>
      <c r="AU130" s="217"/>
      <c r="AV130" s="217"/>
    </row>
    <row r="131" spans="36:48" x14ac:dyDescent="0.45">
      <c r="AJ131" s="217"/>
      <c r="AK131" s="217"/>
      <c r="AL131" s="217"/>
      <c r="AM131" s="217"/>
      <c r="AN131" s="217"/>
      <c r="AO131" s="217"/>
      <c r="AP131" s="217"/>
      <c r="AQ131" s="217"/>
      <c r="AR131" s="217"/>
      <c r="AS131" s="217"/>
      <c r="AT131" s="217"/>
      <c r="AU131" s="217"/>
      <c r="AV131" s="217"/>
    </row>
    <row r="132" spans="36:48" x14ac:dyDescent="0.45">
      <c r="AJ132" s="217"/>
      <c r="AK132" s="217"/>
      <c r="AL132" s="217"/>
      <c r="AM132" s="217"/>
      <c r="AN132" s="217"/>
      <c r="AO132" s="217"/>
      <c r="AP132" s="217"/>
      <c r="AQ132" s="217"/>
      <c r="AR132" s="217"/>
      <c r="AS132" s="217"/>
      <c r="AT132" s="217"/>
      <c r="AU132" s="217"/>
      <c r="AV132" s="217"/>
    </row>
    <row r="133" spans="36:48" x14ac:dyDescent="0.45">
      <c r="AJ133" s="217"/>
      <c r="AK133" s="217"/>
      <c r="AL133" s="217"/>
      <c r="AM133" s="217"/>
      <c r="AN133" s="217"/>
      <c r="AO133" s="217"/>
      <c r="AP133" s="217"/>
      <c r="AQ133" s="217"/>
      <c r="AR133" s="217"/>
      <c r="AS133" s="217"/>
      <c r="AT133" s="217"/>
      <c r="AU133" s="217"/>
      <c r="AV133" s="217"/>
    </row>
    <row r="134" spans="36:48" x14ac:dyDescent="0.45">
      <c r="AJ134" s="217"/>
      <c r="AK134" s="217"/>
      <c r="AL134" s="217"/>
      <c r="AM134" s="217"/>
      <c r="AN134" s="217"/>
      <c r="AO134" s="217"/>
      <c r="AP134" s="217"/>
      <c r="AQ134" s="217"/>
      <c r="AR134" s="217"/>
      <c r="AS134" s="217"/>
      <c r="AT134" s="217"/>
      <c r="AU134" s="217"/>
      <c r="AV134" s="217"/>
    </row>
    <row r="135" spans="36:48" x14ac:dyDescent="0.45">
      <c r="AJ135" s="217"/>
      <c r="AK135" s="217"/>
      <c r="AL135" s="217"/>
      <c r="AM135" s="217"/>
      <c r="AN135" s="217"/>
      <c r="AO135" s="217"/>
      <c r="AP135" s="217"/>
      <c r="AQ135" s="217"/>
      <c r="AR135" s="217"/>
      <c r="AS135" s="217"/>
      <c r="AT135" s="217"/>
      <c r="AU135" s="217"/>
      <c r="AV135" s="217"/>
    </row>
    <row r="136" spans="36:48" x14ac:dyDescent="0.45">
      <c r="AJ136" s="217"/>
      <c r="AK136" s="217"/>
      <c r="AL136" s="217"/>
      <c r="AM136" s="217"/>
      <c r="AN136" s="217"/>
      <c r="AO136" s="217"/>
      <c r="AP136" s="217"/>
      <c r="AQ136" s="217"/>
      <c r="AR136" s="217"/>
      <c r="AS136" s="217"/>
      <c r="AT136" s="217"/>
      <c r="AU136" s="217"/>
      <c r="AV136" s="217"/>
    </row>
    <row r="137" spans="36:48" x14ac:dyDescent="0.45">
      <c r="AJ137" s="217"/>
      <c r="AK137" s="217"/>
      <c r="AL137" s="217"/>
      <c r="AM137" s="217"/>
      <c r="AN137" s="217"/>
      <c r="AO137" s="217"/>
      <c r="AP137" s="217"/>
      <c r="AQ137" s="217"/>
      <c r="AR137" s="217"/>
      <c r="AS137" s="217"/>
      <c r="AT137" s="217"/>
      <c r="AU137" s="217"/>
      <c r="AV137" s="217"/>
    </row>
    <row r="138" spans="36:48" x14ac:dyDescent="0.45">
      <c r="AJ138" s="217"/>
      <c r="AK138" s="217"/>
      <c r="AL138" s="217"/>
      <c r="AM138" s="217"/>
      <c r="AN138" s="217"/>
      <c r="AO138" s="217"/>
      <c r="AP138" s="217"/>
      <c r="AQ138" s="217"/>
      <c r="AR138" s="217"/>
      <c r="AS138" s="217"/>
      <c r="AT138" s="217"/>
      <c r="AU138" s="217"/>
      <c r="AV138" s="217"/>
    </row>
    <row r="139" spans="36:48" x14ac:dyDescent="0.45">
      <c r="AJ139" s="217"/>
      <c r="AK139" s="217"/>
      <c r="AL139" s="217"/>
      <c r="AM139" s="217"/>
      <c r="AN139" s="217"/>
      <c r="AO139" s="217"/>
      <c r="AP139" s="217"/>
      <c r="AQ139" s="217"/>
      <c r="AR139" s="217"/>
      <c r="AS139" s="217"/>
      <c r="AT139" s="217"/>
      <c r="AU139" s="217"/>
      <c r="AV139" s="217"/>
    </row>
    <row r="140" spans="36:48" x14ac:dyDescent="0.45">
      <c r="AJ140" s="217"/>
      <c r="AK140" s="217"/>
      <c r="AL140" s="217"/>
      <c r="AM140" s="217"/>
      <c r="AN140" s="217"/>
      <c r="AO140" s="217"/>
      <c r="AP140" s="217"/>
      <c r="AQ140" s="217"/>
      <c r="AR140" s="217"/>
      <c r="AS140" s="217"/>
      <c r="AT140" s="217"/>
      <c r="AU140" s="217"/>
      <c r="AV140" s="217"/>
    </row>
    <row r="141" spans="36:48" x14ac:dyDescent="0.45">
      <c r="AJ141" s="217"/>
      <c r="AK141" s="217"/>
      <c r="AL141" s="217"/>
      <c r="AM141" s="217"/>
      <c r="AN141" s="217"/>
      <c r="AO141" s="217"/>
      <c r="AP141" s="217"/>
      <c r="AQ141" s="217"/>
      <c r="AR141" s="217"/>
      <c r="AS141" s="217"/>
      <c r="AT141" s="217"/>
      <c r="AU141" s="217"/>
      <c r="AV141" s="217"/>
    </row>
    <row r="142" spans="36:48" x14ac:dyDescent="0.45"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7"/>
      <c r="AT142" s="217"/>
      <c r="AU142" s="217"/>
      <c r="AV142" s="217"/>
    </row>
    <row r="143" spans="36:48" x14ac:dyDescent="0.45">
      <c r="AJ143" s="217"/>
      <c r="AK143" s="217"/>
      <c r="AL143" s="217"/>
      <c r="AM143" s="217"/>
      <c r="AN143" s="217"/>
      <c r="AO143" s="217"/>
      <c r="AP143" s="217"/>
      <c r="AQ143" s="217"/>
      <c r="AR143" s="217"/>
      <c r="AS143" s="217"/>
      <c r="AT143" s="217"/>
      <c r="AU143" s="217"/>
      <c r="AV143" s="217"/>
    </row>
    <row r="144" spans="36:48" x14ac:dyDescent="0.45">
      <c r="AJ144" s="217"/>
      <c r="AK144" s="217"/>
      <c r="AL144" s="217"/>
      <c r="AM144" s="217"/>
      <c r="AN144" s="217"/>
      <c r="AO144" s="217"/>
      <c r="AP144" s="217"/>
      <c r="AQ144" s="217"/>
      <c r="AR144" s="217"/>
      <c r="AS144" s="217"/>
      <c r="AT144" s="217"/>
      <c r="AU144" s="217"/>
      <c r="AV144" s="217"/>
    </row>
    <row r="145" spans="36:48" x14ac:dyDescent="0.45">
      <c r="AJ145" s="217"/>
      <c r="AK145" s="217"/>
      <c r="AL145" s="217"/>
      <c r="AM145" s="217"/>
      <c r="AN145" s="217"/>
      <c r="AO145" s="217"/>
      <c r="AP145" s="217"/>
      <c r="AQ145" s="217"/>
      <c r="AR145" s="217"/>
      <c r="AS145" s="217"/>
      <c r="AT145" s="217"/>
      <c r="AU145" s="217"/>
      <c r="AV145" s="217"/>
    </row>
    <row r="146" spans="36:48" x14ac:dyDescent="0.45">
      <c r="AJ146" s="217"/>
      <c r="AK146" s="217"/>
      <c r="AL146" s="217"/>
      <c r="AM146" s="217"/>
      <c r="AN146" s="217"/>
      <c r="AO146" s="217"/>
      <c r="AP146" s="217"/>
      <c r="AQ146" s="217"/>
      <c r="AR146" s="217"/>
      <c r="AS146" s="217"/>
      <c r="AT146" s="217"/>
      <c r="AU146" s="217"/>
      <c r="AV146" s="217"/>
    </row>
    <row r="147" spans="36:48" x14ac:dyDescent="0.45">
      <c r="AJ147" s="217"/>
      <c r="AK147" s="217"/>
      <c r="AL147" s="217"/>
      <c r="AM147" s="217"/>
      <c r="AN147" s="217"/>
      <c r="AO147" s="217"/>
      <c r="AP147" s="217"/>
      <c r="AQ147" s="217"/>
      <c r="AR147" s="217"/>
      <c r="AS147" s="217"/>
      <c r="AT147" s="217"/>
      <c r="AU147" s="217"/>
      <c r="AV147" s="217"/>
    </row>
    <row r="148" spans="36:48" x14ac:dyDescent="0.45">
      <c r="AJ148" s="217"/>
      <c r="AK148" s="217"/>
      <c r="AL148" s="217"/>
      <c r="AM148" s="217"/>
      <c r="AN148" s="217"/>
      <c r="AO148" s="217"/>
      <c r="AP148" s="217"/>
      <c r="AQ148" s="217"/>
      <c r="AR148" s="217"/>
      <c r="AS148" s="217"/>
      <c r="AT148" s="217"/>
      <c r="AU148" s="217"/>
      <c r="AV148" s="217"/>
    </row>
    <row r="149" spans="36:48" x14ac:dyDescent="0.45">
      <c r="AJ149" s="217"/>
      <c r="AK149" s="217"/>
      <c r="AL149" s="217"/>
      <c r="AM149" s="217"/>
      <c r="AN149" s="217"/>
      <c r="AO149" s="217"/>
      <c r="AP149" s="217"/>
      <c r="AQ149" s="217"/>
      <c r="AR149" s="217"/>
      <c r="AS149" s="217"/>
      <c r="AT149" s="217"/>
      <c r="AU149" s="217"/>
      <c r="AV149" s="217"/>
    </row>
    <row r="150" spans="36:48" x14ac:dyDescent="0.45">
      <c r="AJ150" s="217"/>
      <c r="AK150" s="217"/>
      <c r="AL150" s="217"/>
      <c r="AM150" s="217"/>
      <c r="AN150" s="217"/>
      <c r="AO150" s="217"/>
      <c r="AP150" s="217"/>
      <c r="AQ150" s="217"/>
      <c r="AR150" s="217"/>
      <c r="AS150" s="217"/>
      <c r="AT150" s="217"/>
      <c r="AU150" s="217"/>
      <c r="AV150" s="217"/>
    </row>
    <row r="151" spans="36:48" x14ac:dyDescent="0.45">
      <c r="AJ151" s="217"/>
      <c r="AK151" s="217"/>
      <c r="AL151" s="217"/>
      <c r="AM151" s="217"/>
      <c r="AN151" s="217"/>
      <c r="AO151" s="217"/>
      <c r="AP151" s="217"/>
      <c r="AQ151" s="217"/>
      <c r="AR151" s="217"/>
      <c r="AS151" s="217"/>
      <c r="AT151" s="217"/>
      <c r="AU151" s="217"/>
      <c r="AV151" s="217"/>
    </row>
    <row r="152" spans="36:48" x14ac:dyDescent="0.45">
      <c r="AJ152" s="217"/>
      <c r="AK152" s="217"/>
      <c r="AL152" s="217"/>
      <c r="AM152" s="217"/>
      <c r="AN152" s="217"/>
      <c r="AO152" s="217"/>
      <c r="AP152" s="217"/>
      <c r="AQ152" s="217"/>
      <c r="AR152" s="217"/>
      <c r="AS152" s="217"/>
      <c r="AT152" s="217"/>
      <c r="AU152" s="217"/>
      <c r="AV152" s="217"/>
    </row>
    <row r="153" spans="36:48" x14ac:dyDescent="0.45">
      <c r="AJ153" s="217"/>
      <c r="AK153" s="217"/>
      <c r="AL153" s="217"/>
      <c r="AM153" s="217"/>
      <c r="AN153" s="217"/>
      <c r="AO153" s="217"/>
      <c r="AP153" s="217"/>
      <c r="AQ153" s="217"/>
      <c r="AR153" s="217"/>
      <c r="AS153" s="217"/>
      <c r="AT153" s="217"/>
      <c r="AU153" s="217"/>
      <c r="AV153" s="217"/>
    </row>
    <row r="154" spans="36:48" x14ac:dyDescent="0.45">
      <c r="AJ154" s="217"/>
      <c r="AK154" s="217"/>
      <c r="AL154" s="217"/>
      <c r="AM154" s="217"/>
      <c r="AN154" s="217"/>
      <c r="AO154" s="217"/>
      <c r="AP154" s="217"/>
      <c r="AQ154" s="217"/>
      <c r="AR154" s="217"/>
      <c r="AS154" s="217"/>
      <c r="AT154" s="217"/>
      <c r="AU154" s="217"/>
      <c r="AV154" s="217"/>
    </row>
    <row r="155" spans="36:48" x14ac:dyDescent="0.45">
      <c r="AJ155" s="217"/>
      <c r="AK155" s="217"/>
      <c r="AL155" s="217"/>
      <c r="AM155" s="217"/>
      <c r="AN155" s="217"/>
      <c r="AO155" s="217"/>
      <c r="AP155" s="217"/>
      <c r="AQ155" s="217"/>
      <c r="AR155" s="217"/>
      <c r="AS155" s="217"/>
      <c r="AT155" s="217"/>
      <c r="AU155" s="217"/>
      <c r="AV155" s="217"/>
    </row>
    <row r="156" spans="36:48" x14ac:dyDescent="0.45">
      <c r="AJ156" s="217"/>
      <c r="AK156" s="217"/>
      <c r="AL156" s="217"/>
      <c r="AM156" s="217"/>
      <c r="AN156" s="217"/>
      <c r="AO156" s="217"/>
      <c r="AP156" s="217"/>
      <c r="AQ156" s="217"/>
      <c r="AR156" s="217"/>
      <c r="AS156" s="217"/>
      <c r="AT156" s="217"/>
      <c r="AU156" s="217"/>
      <c r="AV156" s="217"/>
    </row>
    <row r="157" spans="36:48" x14ac:dyDescent="0.45">
      <c r="AJ157" s="217"/>
      <c r="AK157" s="217"/>
      <c r="AL157" s="217"/>
      <c r="AM157" s="217"/>
      <c r="AN157" s="217"/>
      <c r="AO157" s="217"/>
      <c r="AP157" s="217"/>
      <c r="AQ157" s="217"/>
      <c r="AR157" s="217"/>
      <c r="AS157" s="217"/>
      <c r="AT157" s="217"/>
      <c r="AU157" s="217"/>
      <c r="AV157" s="217"/>
    </row>
    <row r="158" spans="36:48" x14ac:dyDescent="0.45">
      <c r="AJ158" s="217"/>
      <c r="AK158" s="217"/>
      <c r="AL158" s="217"/>
      <c r="AM158" s="217"/>
      <c r="AN158" s="217"/>
      <c r="AO158" s="217"/>
      <c r="AP158" s="217"/>
      <c r="AQ158" s="217"/>
      <c r="AR158" s="217"/>
      <c r="AS158" s="217"/>
      <c r="AT158" s="217"/>
      <c r="AU158" s="217"/>
      <c r="AV158" s="217"/>
    </row>
    <row r="159" spans="36:48" x14ac:dyDescent="0.45">
      <c r="AJ159" s="217"/>
      <c r="AK159" s="217"/>
      <c r="AL159" s="217"/>
      <c r="AM159" s="217"/>
      <c r="AN159" s="217"/>
      <c r="AO159" s="217"/>
      <c r="AP159" s="217"/>
      <c r="AQ159" s="217"/>
      <c r="AR159" s="217"/>
      <c r="AS159" s="217"/>
      <c r="AT159" s="217"/>
      <c r="AU159" s="217"/>
      <c r="AV159" s="217"/>
    </row>
    <row r="160" spans="36:48" x14ac:dyDescent="0.45">
      <c r="AJ160" s="217"/>
      <c r="AK160" s="217"/>
      <c r="AL160" s="217"/>
      <c r="AM160" s="217"/>
      <c r="AN160" s="217"/>
      <c r="AO160" s="217"/>
      <c r="AP160" s="217"/>
      <c r="AQ160" s="217"/>
      <c r="AR160" s="217"/>
      <c r="AS160" s="217"/>
      <c r="AT160" s="217"/>
      <c r="AU160" s="217"/>
      <c r="AV160" s="217"/>
    </row>
    <row r="161" spans="36:48" x14ac:dyDescent="0.45">
      <c r="AJ161" s="217"/>
      <c r="AK161" s="217"/>
      <c r="AL161" s="217"/>
      <c r="AM161" s="217"/>
      <c r="AN161" s="217"/>
      <c r="AO161" s="217"/>
      <c r="AP161" s="217"/>
      <c r="AQ161" s="217"/>
      <c r="AR161" s="217"/>
      <c r="AS161" s="217"/>
      <c r="AT161" s="217"/>
      <c r="AU161" s="217"/>
      <c r="AV161" s="217"/>
    </row>
    <row r="162" spans="36:48" x14ac:dyDescent="0.45">
      <c r="AJ162" s="217"/>
      <c r="AK162" s="217"/>
      <c r="AL162" s="217"/>
      <c r="AM162" s="217"/>
      <c r="AN162" s="217"/>
      <c r="AO162" s="217"/>
      <c r="AP162" s="217"/>
      <c r="AQ162" s="217"/>
      <c r="AR162" s="217"/>
      <c r="AS162" s="217"/>
      <c r="AT162" s="217"/>
      <c r="AU162" s="217"/>
      <c r="AV162" s="217"/>
    </row>
    <row r="163" spans="36:48" x14ac:dyDescent="0.45">
      <c r="AJ163" s="217"/>
      <c r="AK163" s="217"/>
      <c r="AL163" s="217"/>
      <c r="AM163" s="217"/>
      <c r="AN163" s="217"/>
      <c r="AO163" s="217"/>
      <c r="AP163" s="217"/>
      <c r="AQ163" s="217"/>
      <c r="AR163" s="217"/>
      <c r="AS163" s="217"/>
      <c r="AT163" s="217"/>
      <c r="AU163" s="217"/>
      <c r="AV163" s="217"/>
    </row>
    <row r="164" spans="36:48" x14ac:dyDescent="0.45">
      <c r="AJ164" s="217"/>
      <c r="AK164" s="217"/>
      <c r="AL164" s="217"/>
      <c r="AM164" s="217"/>
      <c r="AN164" s="217"/>
      <c r="AO164" s="217"/>
      <c r="AP164" s="217"/>
      <c r="AQ164" s="217"/>
      <c r="AR164" s="217"/>
      <c r="AS164" s="217"/>
      <c r="AT164" s="217"/>
      <c r="AU164" s="217"/>
      <c r="AV164" s="217"/>
    </row>
    <row r="165" spans="36:48" x14ac:dyDescent="0.45">
      <c r="AJ165" s="217"/>
      <c r="AK165" s="217"/>
      <c r="AL165" s="217"/>
      <c r="AM165" s="217"/>
      <c r="AN165" s="217"/>
      <c r="AO165" s="217"/>
      <c r="AP165" s="217"/>
      <c r="AQ165" s="217"/>
      <c r="AR165" s="217"/>
      <c r="AS165" s="217"/>
      <c r="AT165" s="217"/>
      <c r="AU165" s="217"/>
      <c r="AV165" s="217"/>
    </row>
    <row r="166" spans="36:48" x14ac:dyDescent="0.45">
      <c r="AJ166" s="217"/>
      <c r="AK166" s="217"/>
      <c r="AL166" s="217"/>
      <c r="AM166" s="217"/>
      <c r="AN166" s="217"/>
      <c r="AO166" s="217"/>
      <c r="AP166" s="217"/>
      <c r="AQ166" s="217"/>
      <c r="AR166" s="217"/>
      <c r="AS166" s="217"/>
      <c r="AT166" s="217"/>
      <c r="AU166" s="217"/>
      <c r="AV166" s="217"/>
    </row>
    <row r="167" spans="36:48" x14ac:dyDescent="0.45">
      <c r="AJ167" s="217"/>
      <c r="AK167" s="217"/>
      <c r="AL167" s="217"/>
      <c r="AM167" s="217"/>
      <c r="AN167" s="217"/>
      <c r="AO167" s="217"/>
      <c r="AP167" s="217"/>
      <c r="AQ167" s="217"/>
      <c r="AR167" s="217"/>
      <c r="AS167" s="217"/>
      <c r="AT167" s="217"/>
      <c r="AU167" s="217"/>
      <c r="AV167" s="217"/>
    </row>
    <row r="168" spans="36:48" x14ac:dyDescent="0.45">
      <c r="AJ168" s="217"/>
      <c r="AK168" s="217"/>
      <c r="AL168" s="217"/>
      <c r="AM168" s="217"/>
      <c r="AN168" s="217"/>
      <c r="AO168" s="217"/>
      <c r="AP168" s="217"/>
      <c r="AQ168" s="217"/>
      <c r="AR168" s="217"/>
      <c r="AS168" s="217"/>
      <c r="AT168" s="217"/>
      <c r="AU168" s="217"/>
      <c r="AV168" s="217"/>
    </row>
    <row r="169" spans="36:48" x14ac:dyDescent="0.45">
      <c r="AJ169" s="217"/>
      <c r="AK169" s="217"/>
      <c r="AL169" s="217"/>
      <c r="AM169" s="217"/>
      <c r="AN169" s="217"/>
      <c r="AO169" s="217"/>
      <c r="AP169" s="217"/>
      <c r="AQ169" s="217"/>
      <c r="AR169" s="217"/>
      <c r="AS169" s="217"/>
      <c r="AT169" s="217"/>
      <c r="AU169" s="217"/>
      <c r="AV169" s="217"/>
    </row>
    <row r="170" spans="36:48" x14ac:dyDescent="0.45">
      <c r="AJ170" s="217"/>
      <c r="AK170" s="217"/>
      <c r="AL170" s="217"/>
      <c r="AM170" s="217"/>
      <c r="AN170" s="217"/>
      <c r="AO170" s="217"/>
      <c r="AP170" s="217"/>
      <c r="AQ170" s="217"/>
      <c r="AR170" s="217"/>
      <c r="AS170" s="217"/>
      <c r="AT170" s="217"/>
      <c r="AU170" s="217"/>
      <c r="AV170" s="217"/>
    </row>
    <row r="171" spans="36:48" x14ac:dyDescent="0.45">
      <c r="AJ171" s="217"/>
      <c r="AK171" s="217"/>
      <c r="AL171" s="217"/>
      <c r="AM171" s="217"/>
      <c r="AN171" s="217"/>
      <c r="AO171" s="217"/>
      <c r="AP171" s="217"/>
      <c r="AQ171" s="217"/>
      <c r="AR171" s="217"/>
      <c r="AS171" s="217"/>
      <c r="AT171" s="217"/>
      <c r="AU171" s="217"/>
      <c r="AV171" s="217"/>
    </row>
    <row r="172" spans="36:48" x14ac:dyDescent="0.45">
      <c r="AJ172" s="217"/>
      <c r="AK172" s="217"/>
      <c r="AL172" s="217"/>
      <c r="AM172" s="217"/>
      <c r="AN172" s="217"/>
      <c r="AO172" s="217"/>
      <c r="AP172" s="217"/>
      <c r="AQ172" s="217"/>
      <c r="AR172" s="217"/>
      <c r="AS172" s="217"/>
      <c r="AT172" s="217"/>
      <c r="AU172" s="217"/>
      <c r="AV172" s="217"/>
    </row>
    <row r="173" spans="36:48" x14ac:dyDescent="0.45">
      <c r="AJ173" s="217"/>
      <c r="AK173" s="217"/>
      <c r="AL173" s="217"/>
      <c r="AM173" s="217"/>
      <c r="AN173" s="217"/>
      <c r="AO173" s="217"/>
      <c r="AP173" s="217"/>
      <c r="AQ173" s="217"/>
      <c r="AR173" s="217"/>
      <c r="AS173" s="217"/>
      <c r="AT173" s="217"/>
      <c r="AU173" s="217"/>
      <c r="AV173" s="217"/>
    </row>
    <row r="174" spans="36:48" x14ac:dyDescent="0.45">
      <c r="AJ174" s="217"/>
      <c r="AK174" s="217"/>
      <c r="AL174" s="217"/>
      <c r="AM174" s="217"/>
      <c r="AN174" s="217"/>
      <c r="AO174" s="217"/>
      <c r="AP174" s="217"/>
      <c r="AQ174" s="217"/>
      <c r="AR174" s="217"/>
      <c r="AS174" s="217"/>
      <c r="AT174" s="217"/>
      <c r="AU174" s="217"/>
      <c r="AV174" s="217"/>
    </row>
    <row r="175" spans="36:48" x14ac:dyDescent="0.45">
      <c r="AJ175" s="217"/>
      <c r="AK175" s="217"/>
      <c r="AL175" s="217"/>
      <c r="AM175" s="217"/>
      <c r="AN175" s="217"/>
      <c r="AO175" s="217"/>
      <c r="AP175" s="217"/>
      <c r="AQ175" s="217"/>
      <c r="AR175" s="217"/>
      <c r="AS175" s="217"/>
      <c r="AT175" s="217"/>
      <c r="AU175" s="217"/>
      <c r="AV175" s="217"/>
    </row>
    <row r="176" spans="36:48" x14ac:dyDescent="0.45">
      <c r="AJ176" s="217"/>
      <c r="AK176" s="217"/>
      <c r="AL176" s="217"/>
      <c r="AM176" s="217"/>
      <c r="AN176" s="217"/>
      <c r="AO176" s="217"/>
      <c r="AP176" s="217"/>
      <c r="AQ176" s="217"/>
      <c r="AR176" s="217"/>
      <c r="AS176" s="217"/>
      <c r="AT176" s="217"/>
      <c r="AU176" s="217"/>
      <c r="AV176" s="217"/>
    </row>
    <row r="177" spans="36:48" x14ac:dyDescent="0.45">
      <c r="AJ177" s="217"/>
      <c r="AK177" s="217"/>
      <c r="AL177" s="217"/>
      <c r="AM177" s="217"/>
      <c r="AN177" s="217"/>
      <c r="AO177" s="217"/>
      <c r="AP177" s="217"/>
      <c r="AQ177" s="217"/>
      <c r="AR177" s="217"/>
      <c r="AS177" s="217"/>
      <c r="AT177" s="217"/>
      <c r="AU177" s="217"/>
      <c r="AV177" s="217"/>
    </row>
    <row r="178" spans="36:48" x14ac:dyDescent="0.45">
      <c r="AJ178" s="217"/>
      <c r="AK178" s="217"/>
      <c r="AL178" s="217"/>
      <c r="AM178" s="217"/>
      <c r="AN178" s="217"/>
      <c r="AO178" s="217"/>
      <c r="AP178" s="217"/>
      <c r="AQ178" s="217"/>
      <c r="AR178" s="217"/>
      <c r="AS178" s="217"/>
      <c r="AT178" s="217"/>
      <c r="AU178" s="217"/>
      <c r="AV178" s="217"/>
    </row>
    <row r="179" spans="36:48" x14ac:dyDescent="0.45">
      <c r="AJ179" s="217"/>
      <c r="AK179" s="217"/>
      <c r="AL179" s="217"/>
      <c r="AM179" s="217"/>
      <c r="AN179" s="217"/>
      <c r="AO179" s="217"/>
      <c r="AP179" s="217"/>
      <c r="AQ179" s="217"/>
      <c r="AR179" s="217"/>
      <c r="AS179" s="217"/>
      <c r="AT179" s="217"/>
      <c r="AU179" s="217"/>
      <c r="AV179" s="217"/>
    </row>
    <row r="180" spans="36:48" x14ac:dyDescent="0.45">
      <c r="AJ180" s="217"/>
      <c r="AK180" s="217"/>
      <c r="AL180" s="217"/>
      <c r="AM180" s="217"/>
      <c r="AN180" s="217"/>
      <c r="AO180" s="217"/>
      <c r="AP180" s="217"/>
      <c r="AQ180" s="217"/>
      <c r="AR180" s="217"/>
      <c r="AS180" s="217"/>
      <c r="AT180" s="217"/>
      <c r="AU180" s="217"/>
      <c r="AV180" s="217"/>
    </row>
    <row r="181" spans="36:48" x14ac:dyDescent="0.45">
      <c r="AJ181" s="217"/>
      <c r="AK181" s="217"/>
      <c r="AL181" s="217"/>
      <c r="AM181" s="217"/>
      <c r="AN181" s="217"/>
      <c r="AO181" s="217"/>
      <c r="AP181" s="217"/>
      <c r="AQ181" s="217"/>
      <c r="AR181" s="217"/>
      <c r="AS181" s="217"/>
      <c r="AT181" s="217"/>
      <c r="AU181" s="217"/>
      <c r="AV181" s="217"/>
    </row>
    <row r="182" spans="36:48" x14ac:dyDescent="0.45">
      <c r="AJ182" s="217"/>
      <c r="AK182" s="217"/>
      <c r="AL182" s="217"/>
      <c r="AM182" s="217"/>
      <c r="AN182" s="217"/>
      <c r="AO182" s="217"/>
      <c r="AP182" s="217"/>
      <c r="AQ182" s="217"/>
      <c r="AR182" s="217"/>
      <c r="AS182" s="217"/>
      <c r="AT182" s="217"/>
      <c r="AU182" s="217"/>
      <c r="AV182" s="217"/>
    </row>
    <row r="183" spans="36:48" x14ac:dyDescent="0.45">
      <c r="AJ183" s="217"/>
      <c r="AK183" s="217"/>
      <c r="AL183" s="217"/>
      <c r="AM183" s="217"/>
      <c r="AN183" s="217"/>
      <c r="AO183" s="217"/>
      <c r="AP183" s="217"/>
      <c r="AQ183" s="217"/>
      <c r="AR183" s="217"/>
      <c r="AS183" s="217"/>
      <c r="AT183" s="217"/>
      <c r="AU183" s="217"/>
      <c r="AV183" s="217"/>
    </row>
    <row r="184" spans="36:48" x14ac:dyDescent="0.45">
      <c r="AJ184" s="217"/>
      <c r="AK184" s="217"/>
      <c r="AL184" s="217"/>
      <c r="AM184" s="217"/>
      <c r="AN184" s="217"/>
      <c r="AO184" s="217"/>
      <c r="AP184" s="217"/>
      <c r="AQ184" s="217"/>
      <c r="AR184" s="217"/>
      <c r="AS184" s="217"/>
      <c r="AT184" s="217"/>
      <c r="AU184" s="217"/>
      <c r="AV184" s="217"/>
    </row>
    <row r="185" spans="36:48" x14ac:dyDescent="0.45">
      <c r="AJ185" s="217"/>
      <c r="AK185" s="217"/>
      <c r="AL185" s="217"/>
      <c r="AM185" s="217"/>
      <c r="AN185" s="217"/>
      <c r="AO185" s="217"/>
      <c r="AP185" s="217"/>
      <c r="AQ185" s="217"/>
      <c r="AR185" s="217"/>
      <c r="AS185" s="217"/>
      <c r="AT185" s="217"/>
      <c r="AU185" s="217"/>
      <c r="AV185" s="217"/>
    </row>
    <row r="186" spans="36:48" x14ac:dyDescent="0.45">
      <c r="AJ186" s="217"/>
      <c r="AK186" s="217"/>
      <c r="AL186" s="217"/>
      <c r="AM186" s="217"/>
      <c r="AN186" s="217"/>
      <c r="AO186" s="217"/>
      <c r="AP186" s="217"/>
      <c r="AQ186" s="217"/>
      <c r="AR186" s="217"/>
      <c r="AS186" s="217"/>
      <c r="AT186" s="217"/>
      <c r="AU186" s="217"/>
      <c r="AV186" s="217"/>
    </row>
    <row r="187" spans="36:48" x14ac:dyDescent="0.45">
      <c r="AJ187" s="217"/>
      <c r="AK187" s="217"/>
      <c r="AL187" s="217"/>
      <c r="AM187" s="217"/>
      <c r="AN187" s="217"/>
      <c r="AO187" s="217"/>
      <c r="AP187" s="217"/>
      <c r="AQ187" s="217"/>
      <c r="AR187" s="217"/>
      <c r="AS187" s="217"/>
      <c r="AT187" s="217"/>
      <c r="AU187" s="217"/>
      <c r="AV187" s="217"/>
    </row>
    <row r="188" spans="36:48" x14ac:dyDescent="0.45">
      <c r="AJ188" s="217"/>
      <c r="AK188" s="217"/>
      <c r="AL188" s="217"/>
      <c r="AM188" s="217"/>
      <c r="AN188" s="217"/>
      <c r="AO188" s="217"/>
      <c r="AP188" s="217"/>
      <c r="AQ188" s="217"/>
      <c r="AR188" s="217"/>
      <c r="AS188" s="217"/>
      <c r="AT188" s="217"/>
      <c r="AU188" s="217"/>
      <c r="AV188" s="217"/>
    </row>
    <row r="189" spans="36:48" x14ac:dyDescent="0.45">
      <c r="AJ189" s="217"/>
      <c r="AK189" s="217"/>
      <c r="AL189" s="217"/>
      <c r="AM189" s="217"/>
      <c r="AN189" s="217"/>
      <c r="AO189" s="217"/>
      <c r="AP189" s="217"/>
      <c r="AQ189" s="217"/>
      <c r="AR189" s="217"/>
      <c r="AS189" s="217"/>
      <c r="AT189" s="217"/>
      <c r="AU189" s="217"/>
      <c r="AV189" s="217"/>
    </row>
    <row r="190" spans="36:48" x14ac:dyDescent="0.45">
      <c r="AJ190" s="217"/>
      <c r="AK190" s="217"/>
      <c r="AL190" s="217"/>
      <c r="AM190" s="217"/>
      <c r="AN190" s="217"/>
      <c r="AO190" s="217"/>
      <c r="AP190" s="217"/>
      <c r="AQ190" s="217"/>
      <c r="AR190" s="217"/>
      <c r="AS190" s="217"/>
      <c r="AT190" s="217"/>
      <c r="AU190" s="217"/>
      <c r="AV190" s="217"/>
    </row>
    <row r="191" spans="36:48" x14ac:dyDescent="0.45">
      <c r="AJ191" s="217"/>
      <c r="AK191" s="217"/>
      <c r="AL191" s="217"/>
      <c r="AM191" s="217"/>
      <c r="AN191" s="217"/>
      <c r="AO191" s="217"/>
      <c r="AP191" s="217"/>
      <c r="AQ191" s="217"/>
      <c r="AR191" s="217"/>
      <c r="AS191" s="217"/>
      <c r="AT191" s="217"/>
      <c r="AU191" s="217"/>
      <c r="AV191" s="217"/>
    </row>
    <row r="192" spans="36:48" x14ac:dyDescent="0.45">
      <c r="AJ192" s="217"/>
      <c r="AK192" s="217"/>
      <c r="AL192" s="217"/>
      <c r="AM192" s="217"/>
      <c r="AN192" s="217"/>
      <c r="AO192" s="217"/>
      <c r="AP192" s="217"/>
      <c r="AQ192" s="217"/>
      <c r="AR192" s="217"/>
      <c r="AS192" s="217"/>
      <c r="AT192" s="217"/>
      <c r="AU192" s="217"/>
      <c r="AV192" s="217"/>
    </row>
    <row r="193" spans="36:48" x14ac:dyDescent="0.45">
      <c r="AJ193" s="217"/>
      <c r="AK193" s="217"/>
      <c r="AL193" s="217"/>
      <c r="AM193" s="217"/>
      <c r="AN193" s="217"/>
      <c r="AO193" s="217"/>
      <c r="AP193" s="217"/>
      <c r="AQ193" s="217"/>
      <c r="AR193" s="217"/>
      <c r="AS193" s="217"/>
      <c r="AT193" s="217"/>
      <c r="AU193" s="217"/>
      <c r="AV193" s="217"/>
    </row>
    <row r="194" spans="36:48" x14ac:dyDescent="0.45">
      <c r="AJ194" s="217"/>
      <c r="AK194" s="217"/>
      <c r="AL194" s="217"/>
      <c r="AM194" s="217"/>
      <c r="AN194" s="217"/>
      <c r="AO194" s="217"/>
      <c r="AP194" s="217"/>
      <c r="AQ194" s="217"/>
      <c r="AR194" s="217"/>
      <c r="AS194" s="217"/>
      <c r="AT194" s="217"/>
      <c r="AU194" s="217"/>
      <c r="AV194" s="217"/>
    </row>
    <row r="195" spans="36:48" x14ac:dyDescent="0.45">
      <c r="AJ195" s="217"/>
      <c r="AK195" s="217"/>
      <c r="AL195" s="217"/>
      <c r="AM195" s="217"/>
      <c r="AN195" s="217"/>
      <c r="AO195" s="217"/>
      <c r="AP195" s="217"/>
      <c r="AQ195" s="217"/>
      <c r="AR195" s="217"/>
      <c r="AS195" s="217"/>
      <c r="AT195" s="217"/>
      <c r="AU195" s="217"/>
      <c r="AV195" s="217"/>
    </row>
    <row r="196" spans="36:48" x14ac:dyDescent="0.45">
      <c r="AJ196" s="217"/>
      <c r="AK196" s="217"/>
      <c r="AL196" s="217"/>
      <c r="AM196" s="217"/>
      <c r="AN196" s="217"/>
      <c r="AO196" s="217"/>
      <c r="AP196" s="217"/>
      <c r="AQ196" s="217"/>
      <c r="AR196" s="217"/>
      <c r="AS196" s="217"/>
      <c r="AT196" s="217"/>
      <c r="AU196" s="217"/>
      <c r="AV196" s="217"/>
    </row>
    <row r="197" spans="36:48" x14ac:dyDescent="0.45">
      <c r="AJ197" s="217"/>
      <c r="AK197" s="217"/>
      <c r="AL197" s="217"/>
      <c r="AM197" s="217"/>
      <c r="AN197" s="217"/>
      <c r="AO197" s="217"/>
      <c r="AP197" s="217"/>
      <c r="AQ197" s="217"/>
      <c r="AR197" s="217"/>
      <c r="AS197" s="217"/>
      <c r="AT197" s="217"/>
      <c r="AU197" s="217"/>
      <c r="AV197" s="217"/>
    </row>
    <row r="198" spans="36:48" x14ac:dyDescent="0.45">
      <c r="AJ198" s="217"/>
      <c r="AK198" s="217"/>
      <c r="AL198" s="217"/>
      <c r="AM198" s="217"/>
      <c r="AN198" s="217"/>
      <c r="AO198" s="217"/>
      <c r="AP198" s="217"/>
      <c r="AQ198" s="217"/>
      <c r="AR198" s="217"/>
      <c r="AS198" s="217"/>
      <c r="AT198" s="217"/>
      <c r="AU198" s="217"/>
      <c r="AV198" s="217"/>
    </row>
    <row r="199" spans="36:48" x14ac:dyDescent="0.45">
      <c r="AJ199" s="217"/>
      <c r="AK199" s="217"/>
      <c r="AL199" s="217"/>
      <c r="AM199" s="217"/>
      <c r="AN199" s="217"/>
      <c r="AO199" s="217"/>
      <c r="AP199" s="217"/>
      <c r="AQ199" s="217"/>
      <c r="AR199" s="217"/>
      <c r="AS199" s="217"/>
      <c r="AT199" s="217"/>
      <c r="AU199" s="217"/>
      <c r="AV199" s="217"/>
    </row>
    <row r="200" spans="36:48" x14ac:dyDescent="0.45">
      <c r="AJ200" s="217"/>
      <c r="AK200" s="217"/>
      <c r="AL200" s="217"/>
      <c r="AM200" s="217"/>
      <c r="AN200" s="217"/>
      <c r="AO200" s="217"/>
      <c r="AP200" s="217"/>
      <c r="AQ200" s="217"/>
      <c r="AR200" s="217"/>
      <c r="AS200" s="217"/>
      <c r="AT200" s="217"/>
      <c r="AU200" s="217"/>
      <c r="AV200" s="217"/>
    </row>
    <row r="201" spans="36:48" x14ac:dyDescent="0.45">
      <c r="AJ201" s="217"/>
      <c r="AK201" s="217"/>
      <c r="AL201" s="217"/>
      <c r="AM201" s="217"/>
      <c r="AN201" s="217"/>
      <c r="AO201" s="217"/>
      <c r="AP201" s="217"/>
      <c r="AQ201" s="217"/>
      <c r="AR201" s="217"/>
      <c r="AS201" s="217"/>
      <c r="AT201" s="217"/>
      <c r="AU201" s="217"/>
      <c r="AV201" s="217"/>
    </row>
    <row r="202" spans="36:48" x14ac:dyDescent="0.45">
      <c r="AJ202" s="217"/>
      <c r="AK202" s="217"/>
      <c r="AL202" s="217"/>
      <c r="AM202" s="217"/>
      <c r="AN202" s="217"/>
      <c r="AO202" s="217"/>
      <c r="AP202" s="217"/>
      <c r="AQ202" s="217"/>
      <c r="AR202" s="217"/>
      <c r="AS202" s="217"/>
      <c r="AT202" s="217"/>
      <c r="AU202" s="217"/>
      <c r="AV202" s="217"/>
    </row>
    <row r="203" spans="36:48" x14ac:dyDescent="0.45">
      <c r="AJ203" s="217"/>
      <c r="AK203" s="217"/>
      <c r="AL203" s="217"/>
      <c r="AM203" s="217"/>
      <c r="AN203" s="217"/>
      <c r="AO203" s="217"/>
      <c r="AP203" s="217"/>
      <c r="AQ203" s="217"/>
      <c r="AR203" s="217"/>
      <c r="AS203" s="217"/>
      <c r="AT203" s="217"/>
      <c r="AU203" s="217"/>
      <c r="AV203" s="217"/>
    </row>
    <row r="204" spans="36:48" x14ac:dyDescent="0.45">
      <c r="AJ204" s="217"/>
      <c r="AK204" s="217"/>
      <c r="AL204" s="217"/>
      <c r="AM204" s="217"/>
      <c r="AN204" s="217"/>
      <c r="AO204" s="217"/>
      <c r="AP204" s="217"/>
      <c r="AQ204" s="217"/>
      <c r="AR204" s="217"/>
      <c r="AS204" s="217"/>
      <c r="AT204" s="217"/>
      <c r="AU204" s="217"/>
      <c r="AV204" s="217"/>
    </row>
    <row r="205" spans="36:48" x14ac:dyDescent="0.45">
      <c r="AJ205" s="217"/>
      <c r="AK205" s="217"/>
      <c r="AL205" s="217"/>
      <c r="AM205" s="217"/>
      <c r="AN205" s="217"/>
      <c r="AO205" s="217"/>
      <c r="AP205" s="217"/>
      <c r="AQ205" s="217"/>
      <c r="AR205" s="217"/>
      <c r="AS205" s="217"/>
      <c r="AT205" s="217"/>
      <c r="AU205" s="217"/>
      <c r="AV205" s="217"/>
    </row>
    <row r="206" spans="36:48" x14ac:dyDescent="0.45">
      <c r="AJ206" s="217"/>
      <c r="AK206" s="217"/>
      <c r="AL206" s="217"/>
      <c r="AM206" s="217"/>
      <c r="AN206" s="217"/>
      <c r="AO206" s="217"/>
      <c r="AP206" s="217"/>
      <c r="AQ206" s="217"/>
      <c r="AR206" s="217"/>
      <c r="AS206" s="217"/>
      <c r="AT206" s="217"/>
      <c r="AU206" s="217"/>
      <c r="AV206" s="217"/>
    </row>
    <row r="207" spans="36:48" x14ac:dyDescent="0.45">
      <c r="AJ207" s="217"/>
      <c r="AK207" s="217"/>
      <c r="AL207" s="217"/>
      <c r="AM207" s="217"/>
      <c r="AN207" s="217"/>
      <c r="AO207" s="217"/>
      <c r="AP207" s="217"/>
      <c r="AQ207" s="217"/>
      <c r="AR207" s="217"/>
      <c r="AS207" s="217"/>
      <c r="AT207" s="217"/>
      <c r="AU207" s="217"/>
      <c r="AV207" s="217"/>
    </row>
    <row r="208" spans="36:48" x14ac:dyDescent="0.45">
      <c r="AJ208" s="217"/>
      <c r="AK208" s="217"/>
      <c r="AL208" s="217"/>
      <c r="AM208" s="217"/>
      <c r="AN208" s="217"/>
      <c r="AO208" s="217"/>
      <c r="AP208" s="217"/>
      <c r="AQ208" s="217"/>
      <c r="AR208" s="217"/>
      <c r="AS208" s="217"/>
      <c r="AT208" s="217"/>
      <c r="AU208" s="217"/>
      <c r="AV208" s="217"/>
    </row>
    <row r="209" spans="36:48" x14ac:dyDescent="0.45">
      <c r="AJ209" s="217"/>
      <c r="AK209" s="217"/>
      <c r="AL209" s="217"/>
      <c r="AM209" s="217"/>
      <c r="AN209" s="217"/>
      <c r="AO209" s="217"/>
      <c r="AP209" s="217"/>
      <c r="AQ209" s="217"/>
      <c r="AR209" s="217"/>
      <c r="AS209" s="217"/>
      <c r="AT209" s="217"/>
      <c r="AU209" s="217"/>
      <c r="AV209" s="217"/>
    </row>
    <row r="210" spans="36:48" x14ac:dyDescent="0.45">
      <c r="AJ210" s="217"/>
      <c r="AK210" s="217"/>
      <c r="AL210" s="217"/>
      <c r="AM210" s="217"/>
      <c r="AN210" s="217"/>
      <c r="AO210" s="217"/>
      <c r="AP210" s="217"/>
      <c r="AQ210" s="217"/>
      <c r="AR210" s="217"/>
      <c r="AS210" s="217"/>
      <c r="AT210" s="217"/>
      <c r="AU210" s="217"/>
      <c r="AV210" s="217"/>
    </row>
    <row r="211" spans="36:48" x14ac:dyDescent="0.45">
      <c r="AJ211" s="217"/>
      <c r="AK211" s="217"/>
      <c r="AL211" s="217"/>
      <c r="AM211" s="217"/>
      <c r="AN211" s="217"/>
      <c r="AO211" s="217"/>
      <c r="AP211" s="217"/>
      <c r="AQ211" s="217"/>
      <c r="AR211" s="217"/>
      <c r="AS211" s="217"/>
      <c r="AT211" s="217"/>
      <c r="AU211" s="217"/>
      <c r="AV211" s="217"/>
    </row>
    <row r="212" spans="36:48" x14ac:dyDescent="0.45">
      <c r="AJ212" s="217"/>
      <c r="AK212" s="217"/>
      <c r="AL212" s="217"/>
      <c r="AM212" s="217"/>
      <c r="AN212" s="217"/>
      <c r="AO212" s="217"/>
      <c r="AP212" s="217"/>
      <c r="AQ212" s="217"/>
      <c r="AR212" s="217"/>
      <c r="AS212" s="217"/>
      <c r="AT212" s="217"/>
      <c r="AU212" s="217"/>
      <c r="AV212" s="217"/>
    </row>
    <row r="213" spans="36:48" x14ac:dyDescent="0.45">
      <c r="AJ213" s="217"/>
      <c r="AK213" s="217"/>
      <c r="AL213" s="217"/>
      <c r="AM213" s="217"/>
      <c r="AN213" s="217"/>
      <c r="AO213" s="217"/>
      <c r="AP213" s="217"/>
      <c r="AQ213" s="217"/>
      <c r="AR213" s="217"/>
      <c r="AS213" s="217"/>
      <c r="AT213" s="217"/>
      <c r="AU213" s="217"/>
      <c r="AV213" s="217"/>
    </row>
    <row r="214" spans="36:48" x14ac:dyDescent="0.45">
      <c r="AJ214" s="217"/>
      <c r="AK214" s="217"/>
      <c r="AL214" s="217"/>
      <c r="AM214" s="217"/>
      <c r="AN214" s="217"/>
      <c r="AO214" s="217"/>
      <c r="AP214" s="217"/>
      <c r="AQ214" s="217"/>
      <c r="AR214" s="217"/>
      <c r="AS214" s="217"/>
      <c r="AT214" s="217"/>
      <c r="AU214" s="217"/>
      <c r="AV214" s="217"/>
    </row>
    <row r="215" spans="36:48" x14ac:dyDescent="0.45">
      <c r="AJ215" s="217"/>
      <c r="AK215" s="217"/>
      <c r="AL215" s="217"/>
      <c r="AM215" s="217"/>
      <c r="AN215" s="217"/>
      <c r="AO215" s="217"/>
      <c r="AP215" s="217"/>
      <c r="AQ215" s="217"/>
      <c r="AR215" s="217"/>
      <c r="AS215" s="217"/>
      <c r="AT215" s="217"/>
      <c r="AU215" s="217"/>
      <c r="AV215" s="217"/>
    </row>
    <row r="216" spans="36:48" x14ac:dyDescent="0.45">
      <c r="AJ216" s="217"/>
      <c r="AK216" s="217"/>
      <c r="AL216" s="217"/>
      <c r="AM216" s="217"/>
      <c r="AN216" s="217"/>
      <c r="AO216" s="217"/>
      <c r="AP216" s="217"/>
      <c r="AQ216" s="217"/>
      <c r="AR216" s="217"/>
      <c r="AS216" s="217"/>
      <c r="AT216" s="217"/>
      <c r="AU216" s="217"/>
      <c r="AV216" s="217"/>
    </row>
    <row r="217" spans="36:48" x14ac:dyDescent="0.45">
      <c r="AJ217" s="217"/>
      <c r="AK217" s="217"/>
      <c r="AL217" s="217"/>
      <c r="AM217" s="217"/>
      <c r="AN217" s="217"/>
      <c r="AO217" s="217"/>
      <c r="AP217" s="217"/>
      <c r="AQ217" s="217"/>
      <c r="AR217" s="217"/>
      <c r="AS217" s="217"/>
      <c r="AT217" s="217"/>
      <c r="AU217" s="217"/>
      <c r="AV217" s="217"/>
    </row>
    <row r="218" spans="36:48" x14ac:dyDescent="0.45">
      <c r="AJ218" s="217"/>
      <c r="AK218" s="217"/>
      <c r="AL218" s="217"/>
      <c r="AM218" s="217"/>
      <c r="AN218" s="217"/>
      <c r="AO218" s="217"/>
      <c r="AP218" s="217"/>
      <c r="AQ218" s="217"/>
      <c r="AR218" s="217"/>
      <c r="AS218" s="217"/>
      <c r="AT218" s="217"/>
      <c r="AU218" s="217"/>
      <c r="AV218" s="217"/>
    </row>
    <row r="219" spans="36:48" x14ac:dyDescent="0.45">
      <c r="AJ219" s="217"/>
      <c r="AK219" s="217"/>
      <c r="AL219" s="217"/>
      <c r="AM219" s="217"/>
      <c r="AN219" s="217"/>
      <c r="AO219" s="217"/>
      <c r="AP219" s="217"/>
      <c r="AQ219" s="217"/>
      <c r="AR219" s="217"/>
      <c r="AS219" s="217"/>
      <c r="AT219" s="217"/>
      <c r="AU219" s="217"/>
      <c r="AV219" s="217"/>
    </row>
    <row r="220" spans="36:48" x14ac:dyDescent="0.45">
      <c r="AJ220" s="217"/>
      <c r="AK220" s="217"/>
      <c r="AL220" s="217"/>
      <c r="AM220" s="217"/>
      <c r="AN220" s="217"/>
      <c r="AO220" s="217"/>
      <c r="AP220" s="217"/>
      <c r="AQ220" s="217"/>
      <c r="AR220" s="217"/>
      <c r="AS220" s="217"/>
      <c r="AT220" s="217"/>
      <c r="AU220" s="217"/>
      <c r="AV220" s="217"/>
    </row>
    <row r="221" spans="36:48" x14ac:dyDescent="0.45">
      <c r="AJ221" s="217"/>
      <c r="AK221" s="217"/>
      <c r="AL221" s="217"/>
      <c r="AM221" s="217"/>
      <c r="AN221" s="217"/>
      <c r="AO221" s="217"/>
      <c r="AP221" s="217"/>
      <c r="AQ221" s="217"/>
      <c r="AR221" s="217"/>
      <c r="AS221" s="217"/>
      <c r="AT221" s="217"/>
      <c r="AU221" s="217"/>
      <c r="AV221" s="217"/>
    </row>
    <row r="222" spans="36:48" x14ac:dyDescent="0.45">
      <c r="AJ222" s="217"/>
      <c r="AK222" s="217"/>
      <c r="AL222" s="217"/>
      <c r="AM222" s="217"/>
      <c r="AN222" s="217"/>
      <c r="AO222" s="217"/>
      <c r="AP222" s="217"/>
      <c r="AQ222" s="217"/>
      <c r="AR222" s="217"/>
      <c r="AS222" s="217"/>
      <c r="AT222" s="217"/>
      <c r="AU222" s="217"/>
      <c r="AV222" s="217"/>
    </row>
    <row r="223" spans="36:48" x14ac:dyDescent="0.45">
      <c r="AJ223" s="217"/>
      <c r="AK223" s="217"/>
      <c r="AL223" s="217"/>
      <c r="AM223" s="217"/>
      <c r="AN223" s="217"/>
      <c r="AO223" s="217"/>
      <c r="AP223" s="217"/>
      <c r="AQ223" s="217"/>
      <c r="AR223" s="217"/>
      <c r="AS223" s="217"/>
      <c r="AT223" s="217"/>
      <c r="AU223" s="217"/>
      <c r="AV223" s="217"/>
    </row>
    <row r="224" spans="36:48" x14ac:dyDescent="0.45">
      <c r="AJ224" s="217"/>
      <c r="AK224" s="217"/>
      <c r="AL224" s="217"/>
      <c r="AM224" s="217"/>
      <c r="AN224" s="217"/>
      <c r="AO224" s="217"/>
      <c r="AP224" s="217"/>
      <c r="AQ224" s="217"/>
      <c r="AR224" s="217"/>
      <c r="AS224" s="217"/>
      <c r="AT224" s="217"/>
      <c r="AU224" s="217"/>
      <c r="AV224" s="217"/>
    </row>
    <row r="225" spans="36:48" x14ac:dyDescent="0.45">
      <c r="AJ225" s="217"/>
      <c r="AK225" s="217"/>
      <c r="AL225" s="217"/>
      <c r="AM225" s="217"/>
      <c r="AN225" s="217"/>
      <c r="AO225" s="217"/>
      <c r="AP225" s="217"/>
      <c r="AQ225" s="217"/>
      <c r="AR225" s="217"/>
      <c r="AS225" s="217"/>
      <c r="AT225" s="217"/>
      <c r="AU225" s="217"/>
      <c r="AV225" s="217"/>
    </row>
    <row r="226" spans="36:48" x14ac:dyDescent="0.45">
      <c r="AJ226" s="217"/>
      <c r="AK226" s="217"/>
      <c r="AL226" s="217"/>
      <c r="AM226" s="217"/>
      <c r="AN226" s="217"/>
      <c r="AO226" s="217"/>
      <c r="AP226" s="217"/>
      <c r="AQ226" s="217"/>
      <c r="AR226" s="217"/>
      <c r="AS226" s="217"/>
      <c r="AT226" s="217"/>
      <c r="AU226" s="217"/>
      <c r="AV226" s="217"/>
    </row>
    <row r="227" spans="36:48" x14ac:dyDescent="0.45">
      <c r="AJ227" s="217"/>
      <c r="AK227" s="217"/>
      <c r="AL227" s="217"/>
      <c r="AM227" s="217"/>
      <c r="AN227" s="217"/>
      <c r="AO227" s="217"/>
      <c r="AP227" s="217"/>
      <c r="AQ227" s="217"/>
      <c r="AR227" s="217"/>
      <c r="AS227" s="217"/>
      <c r="AT227" s="217"/>
      <c r="AU227" s="217"/>
      <c r="AV227" s="217"/>
    </row>
    <row r="228" spans="36:48" x14ac:dyDescent="0.45">
      <c r="AJ228" s="217"/>
      <c r="AK228" s="217"/>
      <c r="AL228" s="217"/>
      <c r="AM228" s="217"/>
      <c r="AN228" s="217"/>
      <c r="AO228" s="217"/>
      <c r="AP228" s="217"/>
      <c r="AQ228" s="217"/>
      <c r="AR228" s="217"/>
      <c r="AS228" s="217"/>
      <c r="AT228" s="217"/>
      <c r="AU228" s="217"/>
      <c r="AV228" s="217"/>
    </row>
    <row r="229" spans="36:48" x14ac:dyDescent="0.45">
      <c r="AJ229" s="217"/>
      <c r="AK229" s="217"/>
      <c r="AL229" s="217"/>
      <c r="AM229" s="217"/>
      <c r="AN229" s="217"/>
      <c r="AO229" s="217"/>
      <c r="AP229" s="217"/>
      <c r="AQ229" s="217"/>
      <c r="AR229" s="217"/>
      <c r="AS229" s="217"/>
      <c r="AT229" s="217"/>
      <c r="AU229" s="217"/>
      <c r="AV229" s="217"/>
    </row>
    <row r="230" spans="36:48" x14ac:dyDescent="0.45">
      <c r="AJ230" s="217"/>
      <c r="AK230" s="217"/>
      <c r="AL230" s="217"/>
      <c r="AM230" s="217"/>
      <c r="AN230" s="217"/>
      <c r="AO230" s="217"/>
      <c r="AP230" s="217"/>
      <c r="AQ230" s="217"/>
      <c r="AR230" s="217"/>
      <c r="AS230" s="217"/>
      <c r="AT230" s="217"/>
      <c r="AU230" s="217"/>
      <c r="AV230" s="217"/>
    </row>
    <row r="231" spans="36:48" x14ac:dyDescent="0.45">
      <c r="AJ231" s="217"/>
      <c r="AK231" s="217"/>
      <c r="AL231" s="217"/>
      <c r="AM231" s="217"/>
      <c r="AN231" s="217"/>
      <c r="AO231" s="217"/>
      <c r="AP231" s="217"/>
      <c r="AQ231" s="217"/>
      <c r="AR231" s="217"/>
      <c r="AS231" s="217"/>
      <c r="AT231" s="217"/>
      <c r="AU231" s="217"/>
      <c r="AV231" s="217"/>
    </row>
    <row r="232" spans="36:48" x14ac:dyDescent="0.45">
      <c r="AJ232" s="217"/>
      <c r="AK232" s="217"/>
      <c r="AL232" s="217"/>
      <c r="AM232" s="217"/>
      <c r="AN232" s="217"/>
      <c r="AO232" s="217"/>
      <c r="AP232" s="217"/>
      <c r="AQ232" s="217"/>
      <c r="AR232" s="217"/>
      <c r="AS232" s="217"/>
      <c r="AT232" s="217"/>
      <c r="AU232" s="217"/>
      <c r="AV232" s="217"/>
    </row>
    <row r="233" spans="36:48" x14ac:dyDescent="0.45">
      <c r="AJ233" s="217"/>
      <c r="AK233" s="217"/>
      <c r="AL233" s="217"/>
      <c r="AM233" s="217"/>
      <c r="AN233" s="217"/>
      <c r="AO233" s="217"/>
      <c r="AP233" s="217"/>
      <c r="AQ233" s="217"/>
      <c r="AR233" s="217"/>
      <c r="AS233" s="217"/>
      <c r="AT233" s="217"/>
      <c r="AU233" s="217"/>
      <c r="AV233" s="217"/>
    </row>
    <row r="234" spans="36:48" x14ac:dyDescent="0.45">
      <c r="AJ234" s="217"/>
      <c r="AK234" s="217"/>
      <c r="AL234" s="217"/>
      <c r="AM234" s="217"/>
      <c r="AN234" s="217"/>
      <c r="AO234" s="217"/>
      <c r="AP234" s="217"/>
      <c r="AQ234" s="217"/>
      <c r="AR234" s="217"/>
      <c r="AS234" s="217"/>
      <c r="AT234" s="217"/>
      <c r="AU234" s="217"/>
      <c r="AV234" s="217"/>
    </row>
    <row r="235" spans="36:48" x14ac:dyDescent="0.45">
      <c r="AJ235" s="217"/>
      <c r="AK235" s="217"/>
      <c r="AL235" s="217"/>
      <c r="AM235" s="217"/>
      <c r="AN235" s="217"/>
      <c r="AO235" s="217"/>
      <c r="AP235" s="217"/>
      <c r="AQ235" s="217"/>
      <c r="AR235" s="217"/>
      <c r="AS235" s="217"/>
      <c r="AT235" s="217"/>
      <c r="AU235" s="217"/>
      <c r="AV235" s="217"/>
    </row>
    <row r="236" spans="36:48" x14ac:dyDescent="0.45">
      <c r="AJ236" s="217"/>
      <c r="AK236" s="217"/>
      <c r="AL236" s="217"/>
      <c r="AM236" s="217"/>
      <c r="AN236" s="217"/>
      <c r="AO236" s="217"/>
      <c r="AP236" s="217"/>
      <c r="AQ236" s="217"/>
      <c r="AR236" s="217"/>
      <c r="AS236" s="217"/>
      <c r="AT236" s="217"/>
      <c r="AU236" s="217"/>
      <c r="AV236" s="217"/>
    </row>
    <row r="237" spans="36:48" x14ac:dyDescent="0.45">
      <c r="AJ237" s="217"/>
      <c r="AK237" s="217"/>
      <c r="AL237" s="217"/>
      <c r="AM237" s="217"/>
      <c r="AN237" s="217"/>
      <c r="AO237" s="217"/>
      <c r="AP237" s="217"/>
      <c r="AQ237" s="217"/>
      <c r="AR237" s="217"/>
      <c r="AS237" s="217"/>
      <c r="AT237" s="217"/>
      <c r="AU237" s="217"/>
      <c r="AV237" s="217"/>
    </row>
    <row r="238" spans="36:48" x14ac:dyDescent="0.45">
      <c r="AJ238" s="217"/>
      <c r="AK238" s="217"/>
      <c r="AL238" s="217"/>
      <c r="AM238" s="217"/>
      <c r="AN238" s="217"/>
      <c r="AO238" s="217"/>
      <c r="AP238" s="217"/>
      <c r="AQ238" s="217"/>
      <c r="AR238" s="217"/>
      <c r="AS238" s="217"/>
      <c r="AT238" s="217"/>
      <c r="AU238" s="217"/>
      <c r="AV238" s="217"/>
    </row>
    <row r="239" spans="36:48" x14ac:dyDescent="0.45">
      <c r="AJ239" s="217"/>
      <c r="AK239" s="217"/>
      <c r="AL239" s="217"/>
      <c r="AM239" s="217"/>
      <c r="AN239" s="217"/>
      <c r="AO239" s="217"/>
      <c r="AP239" s="217"/>
      <c r="AQ239" s="217"/>
      <c r="AR239" s="217"/>
      <c r="AS239" s="217"/>
      <c r="AT239" s="217"/>
      <c r="AU239" s="217"/>
      <c r="AV239" s="217"/>
    </row>
    <row r="240" spans="36:48" x14ac:dyDescent="0.45">
      <c r="AJ240" s="217"/>
      <c r="AK240" s="217"/>
      <c r="AL240" s="217"/>
      <c r="AM240" s="217"/>
      <c r="AN240" s="217"/>
      <c r="AO240" s="217"/>
      <c r="AP240" s="217"/>
      <c r="AQ240" s="217"/>
      <c r="AR240" s="217"/>
      <c r="AS240" s="217"/>
      <c r="AT240" s="217"/>
      <c r="AU240" s="217"/>
      <c r="AV240" s="217"/>
    </row>
    <row r="241" spans="36:48" x14ac:dyDescent="0.45">
      <c r="AJ241" s="217"/>
      <c r="AK241" s="217"/>
      <c r="AL241" s="217"/>
      <c r="AM241" s="217"/>
      <c r="AN241" s="217"/>
      <c r="AO241" s="217"/>
      <c r="AP241" s="217"/>
      <c r="AQ241" s="217"/>
      <c r="AR241" s="217"/>
      <c r="AS241" s="217"/>
      <c r="AT241" s="217"/>
      <c r="AU241" s="217"/>
      <c r="AV241" s="217"/>
    </row>
    <row r="242" spans="36:48" x14ac:dyDescent="0.45">
      <c r="AJ242" s="217"/>
      <c r="AK242" s="217"/>
      <c r="AL242" s="217"/>
      <c r="AM242" s="217"/>
      <c r="AN242" s="217"/>
      <c r="AO242" s="217"/>
      <c r="AP242" s="217"/>
      <c r="AQ242" s="217"/>
      <c r="AR242" s="217"/>
      <c r="AS242" s="217"/>
      <c r="AT242" s="217"/>
      <c r="AU242" s="217"/>
      <c r="AV242" s="217"/>
    </row>
    <row r="243" spans="36:48" x14ac:dyDescent="0.45">
      <c r="AJ243" s="217"/>
      <c r="AK243" s="217"/>
      <c r="AL243" s="217"/>
      <c r="AM243" s="217"/>
      <c r="AN243" s="217"/>
      <c r="AO243" s="217"/>
      <c r="AP243" s="217"/>
      <c r="AQ243" s="217"/>
      <c r="AR243" s="217"/>
      <c r="AS243" s="217"/>
      <c r="AT243" s="217"/>
      <c r="AU243" s="217"/>
      <c r="AV243" s="217"/>
    </row>
    <row r="244" spans="36:48" x14ac:dyDescent="0.45">
      <c r="AJ244" s="217"/>
      <c r="AK244" s="217"/>
      <c r="AL244" s="217"/>
      <c r="AM244" s="217"/>
      <c r="AN244" s="217"/>
      <c r="AO244" s="217"/>
      <c r="AP244" s="217"/>
      <c r="AQ244" s="217"/>
      <c r="AR244" s="217"/>
      <c r="AS244" s="217"/>
      <c r="AT244" s="217"/>
      <c r="AU244" s="217"/>
      <c r="AV244" s="217"/>
    </row>
    <row r="245" spans="36:48" x14ac:dyDescent="0.45">
      <c r="AJ245" s="217"/>
      <c r="AK245" s="217"/>
      <c r="AL245" s="217"/>
      <c r="AM245" s="217"/>
      <c r="AN245" s="217"/>
      <c r="AO245" s="217"/>
      <c r="AP245" s="217"/>
      <c r="AQ245" s="217"/>
      <c r="AR245" s="217"/>
      <c r="AS245" s="217"/>
      <c r="AT245" s="217"/>
      <c r="AU245" s="217"/>
      <c r="AV245" s="217"/>
    </row>
    <row r="246" spans="36:48" x14ac:dyDescent="0.45">
      <c r="AJ246" s="217"/>
      <c r="AK246" s="217"/>
      <c r="AL246" s="217"/>
      <c r="AM246" s="217"/>
      <c r="AN246" s="217"/>
      <c r="AO246" s="217"/>
      <c r="AP246" s="217"/>
      <c r="AQ246" s="217"/>
      <c r="AR246" s="217"/>
      <c r="AS246" s="217"/>
      <c r="AT246" s="217"/>
      <c r="AU246" s="217"/>
      <c r="AV246" s="217"/>
    </row>
    <row r="247" spans="36:48" x14ac:dyDescent="0.45">
      <c r="AJ247" s="217"/>
      <c r="AK247" s="217"/>
      <c r="AL247" s="217"/>
      <c r="AM247" s="217"/>
      <c r="AN247" s="217"/>
      <c r="AO247" s="217"/>
      <c r="AP247" s="217"/>
      <c r="AQ247" s="217"/>
      <c r="AR247" s="217"/>
      <c r="AS247" s="217"/>
      <c r="AT247" s="217"/>
      <c r="AU247" s="217"/>
      <c r="AV247" s="217"/>
    </row>
    <row r="248" spans="36:48" x14ac:dyDescent="0.45">
      <c r="AJ248" s="217"/>
      <c r="AK248" s="217"/>
      <c r="AL248" s="217"/>
      <c r="AM248" s="217"/>
      <c r="AN248" s="217"/>
      <c r="AO248" s="217"/>
      <c r="AP248" s="217"/>
      <c r="AQ248" s="217"/>
      <c r="AR248" s="217"/>
      <c r="AS248" s="217"/>
      <c r="AT248" s="217"/>
      <c r="AU248" s="217"/>
      <c r="AV248" s="217"/>
    </row>
    <row r="249" spans="36:48" x14ac:dyDescent="0.45">
      <c r="AJ249" s="217"/>
      <c r="AK249" s="217"/>
      <c r="AL249" s="217"/>
      <c r="AM249" s="217"/>
      <c r="AN249" s="217"/>
      <c r="AO249" s="217"/>
      <c r="AP249" s="217"/>
      <c r="AQ249" s="217"/>
      <c r="AR249" s="217"/>
      <c r="AS249" s="217"/>
      <c r="AT249" s="217"/>
      <c r="AU249" s="217"/>
      <c r="AV249" s="217"/>
    </row>
    <row r="250" spans="36:48" x14ac:dyDescent="0.45">
      <c r="AJ250" s="217"/>
      <c r="AK250" s="217"/>
      <c r="AL250" s="217"/>
      <c r="AM250" s="217"/>
      <c r="AN250" s="217"/>
      <c r="AO250" s="217"/>
      <c r="AP250" s="217"/>
      <c r="AQ250" s="217"/>
      <c r="AR250" s="217"/>
      <c r="AS250" s="217"/>
      <c r="AT250" s="217"/>
      <c r="AU250" s="217"/>
      <c r="AV250" s="217"/>
    </row>
    <row r="251" spans="36:48" x14ac:dyDescent="0.45">
      <c r="AJ251" s="217"/>
      <c r="AK251" s="217"/>
      <c r="AL251" s="217"/>
      <c r="AM251" s="217"/>
      <c r="AN251" s="217"/>
      <c r="AO251" s="217"/>
      <c r="AP251" s="217"/>
      <c r="AQ251" s="217"/>
      <c r="AR251" s="217"/>
      <c r="AS251" s="217"/>
      <c r="AT251" s="217"/>
      <c r="AU251" s="217"/>
      <c r="AV251" s="217"/>
    </row>
    <row r="252" spans="36:48" x14ac:dyDescent="0.45">
      <c r="AJ252" s="217"/>
      <c r="AK252" s="217"/>
      <c r="AL252" s="217"/>
      <c r="AM252" s="217"/>
      <c r="AN252" s="217"/>
      <c r="AO252" s="217"/>
      <c r="AP252" s="217"/>
      <c r="AQ252" s="217"/>
      <c r="AR252" s="217"/>
      <c r="AS252" s="217"/>
      <c r="AT252" s="217"/>
      <c r="AU252" s="217"/>
      <c r="AV252" s="217"/>
    </row>
    <row r="253" spans="36:48" x14ac:dyDescent="0.45">
      <c r="AJ253" s="217"/>
      <c r="AK253" s="217"/>
      <c r="AL253" s="217"/>
      <c r="AM253" s="217"/>
      <c r="AN253" s="217"/>
      <c r="AO253" s="217"/>
      <c r="AP253" s="217"/>
      <c r="AQ253" s="217"/>
      <c r="AR253" s="217"/>
      <c r="AS253" s="217"/>
      <c r="AT253" s="217"/>
      <c r="AU253" s="217"/>
      <c r="AV253" s="217"/>
    </row>
    <row r="254" spans="36:48" x14ac:dyDescent="0.45">
      <c r="AJ254" s="217"/>
      <c r="AK254" s="217"/>
      <c r="AL254" s="217"/>
      <c r="AM254" s="217"/>
      <c r="AN254" s="217"/>
      <c r="AO254" s="217"/>
      <c r="AP254" s="217"/>
      <c r="AQ254" s="217"/>
      <c r="AR254" s="217"/>
      <c r="AS254" s="217"/>
      <c r="AT254" s="217"/>
      <c r="AU254" s="217"/>
      <c r="AV254" s="217"/>
    </row>
    <row r="255" spans="36:48" x14ac:dyDescent="0.45">
      <c r="AJ255" s="217"/>
      <c r="AK255" s="217"/>
      <c r="AL255" s="217"/>
      <c r="AM255" s="217"/>
      <c r="AN255" s="217"/>
      <c r="AO255" s="217"/>
      <c r="AP255" s="217"/>
      <c r="AQ255" s="217"/>
      <c r="AR255" s="217"/>
      <c r="AS255" s="217"/>
      <c r="AT255" s="217"/>
      <c r="AU255" s="217"/>
      <c r="AV255" s="217"/>
    </row>
    <row r="256" spans="36:48" x14ac:dyDescent="0.45">
      <c r="AJ256" s="217"/>
      <c r="AK256" s="217"/>
      <c r="AL256" s="217"/>
      <c r="AM256" s="217"/>
      <c r="AN256" s="217"/>
      <c r="AO256" s="217"/>
      <c r="AP256" s="217"/>
      <c r="AQ256" s="217"/>
      <c r="AR256" s="217"/>
      <c r="AS256" s="217"/>
      <c r="AT256" s="217"/>
      <c r="AU256" s="217"/>
      <c r="AV256" s="217"/>
    </row>
    <row r="257" spans="36:48" x14ac:dyDescent="0.45">
      <c r="AJ257" s="217"/>
      <c r="AK257" s="217"/>
      <c r="AL257" s="217"/>
      <c r="AM257" s="217"/>
      <c r="AN257" s="217"/>
      <c r="AO257" s="217"/>
      <c r="AP257" s="217"/>
      <c r="AQ257" s="217"/>
      <c r="AR257" s="217"/>
      <c r="AS257" s="217"/>
      <c r="AT257" s="217"/>
      <c r="AU257" s="217"/>
      <c r="AV257" s="217"/>
    </row>
    <row r="258" spans="36:48" x14ac:dyDescent="0.45">
      <c r="AJ258" s="217"/>
      <c r="AK258" s="217"/>
      <c r="AL258" s="217"/>
      <c r="AM258" s="217"/>
      <c r="AN258" s="217"/>
      <c r="AO258" s="217"/>
      <c r="AP258" s="217"/>
      <c r="AQ258" s="217"/>
      <c r="AR258" s="217"/>
      <c r="AS258" s="217"/>
      <c r="AT258" s="217"/>
      <c r="AU258" s="217"/>
      <c r="AV258" s="217"/>
    </row>
    <row r="259" spans="36:48" x14ac:dyDescent="0.45">
      <c r="AJ259" s="217"/>
      <c r="AK259" s="217"/>
      <c r="AL259" s="217"/>
      <c r="AM259" s="217"/>
      <c r="AN259" s="217"/>
      <c r="AO259" s="217"/>
      <c r="AP259" s="217"/>
      <c r="AQ259" s="217"/>
      <c r="AR259" s="217"/>
      <c r="AS259" s="217"/>
      <c r="AT259" s="217"/>
      <c r="AU259" s="217"/>
      <c r="AV259" s="217"/>
    </row>
    <row r="260" spans="36:48" x14ac:dyDescent="0.45">
      <c r="AJ260" s="217"/>
      <c r="AK260" s="217"/>
      <c r="AL260" s="217"/>
      <c r="AM260" s="217"/>
      <c r="AN260" s="217"/>
      <c r="AO260" s="217"/>
      <c r="AP260" s="217"/>
      <c r="AQ260" s="217"/>
      <c r="AR260" s="217"/>
      <c r="AS260" s="217"/>
      <c r="AT260" s="217"/>
      <c r="AU260" s="217"/>
      <c r="AV260" s="217"/>
    </row>
    <row r="261" spans="36:48" x14ac:dyDescent="0.45">
      <c r="AJ261" s="217"/>
      <c r="AK261" s="217"/>
      <c r="AL261" s="217"/>
      <c r="AM261" s="217"/>
      <c r="AN261" s="217"/>
      <c r="AO261" s="217"/>
      <c r="AP261" s="217"/>
      <c r="AQ261" s="217"/>
      <c r="AR261" s="217"/>
      <c r="AS261" s="217"/>
      <c r="AT261" s="217"/>
      <c r="AU261" s="217"/>
      <c r="AV261" s="217"/>
    </row>
    <row r="262" spans="36:48" x14ac:dyDescent="0.45">
      <c r="AJ262" s="217"/>
      <c r="AK262" s="217"/>
      <c r="AL262" s="217"/>
      <c r="AM262" s="217"/>
      <c r="AN262" s="217"/>
      <c r="AO262" s="217"/>
      <c r="AP262" s="217"/>
      <c r="AQ262" s="217"/>
      <c r="AR262" s="217"/>
      <c r="AS262" s="217"/>
      <c r="AT262" s="217"/>
      <c r="AU262" s="217"/>
      <c r="AV262" s="217"/>
    </row>
    <row r="263" spans="36:48" x14ac:dyDescent="0.45">
      <c r="AJ263" s="217"/>
      <c r="AK263" s="217"/>
      <c r="AL263" s="217"/>
      <c r="AM263" s="217"/>
      <c r="AN263" s="217"/>
      <c r="AO263" s="217"/>
      <c r="AP263" s="217"/>
      <c r="AQ263" s="217"/>
      <c r="AR263" s="217"/>
      <c r="AS263" s="217"/>
      <c r="AT263" s="217"/>
      <c r="AU263" s="217"/>
      <c r="AV263" s="217"/>
    </row>
    <row r="264" spans="36:48" x14ac:dyDescent="0.45">
      <c r="AJ264" s="217"/>
      <c r="AK264" s="217"/>
      <c r="AL264" s="217"/>
      <c r="AM264" s="217"/>
      <c r="AN264" s="217"/>
      <c r="AO264" s="217"/>
      <c r="AP264" s="217"/>
      <c r="AQ264" s="217"/>
      <c r="AR264" s="217"/>
      <c r="AS264" s="217"/>
      <c r="AT264" s="217"/>
      <c r="AU264" s="217"/>
      <c r="AV264" s="217"/>
    </row>
    <row r="265" spans="36:48" x14ac:dyDescent="0.45">
      <c r="AJ265" s="217"/>
      <c r="AK265" s="217"/>
      <c r="AL265" s="217"/>
      <c r="AM265" s="217"/>
      <c r="AN265" s="217"/>
      <c r="AO265" s="217"/>
      <c r="AP265" s="217"/>
      <c r="AQ265" s="217"/>
      <c r="AR265" s="217"/>
      <c r="AS265" s="217"/>
      <c r="AT265" s="217"/>
      <c r="AU265" s="217"/>
      <c r="AV265" s="217"/>
    </row>
    <row r="266" spans="36:48" x14ac:dyDescent="0.45">
      <c r="AJ266" s="217"/>
      <c r="AK266" s="217"/>
      <c r="AL266" s="217"/>
      <c r="AM266" s="217"/>
      <c r="AN266" s="217"/>
      <c r="AO266" s="217"/>
      <c r="AP266" s="217"/>
      <c r="AQ266" s="217"/>
      <c r="AR266" s="217"/>
      <c r="AS266" s="217"/>
      <c r="AT266" s="217"/>
      <c r="AU266" s="217"/>
      <c r="AV266" s="217"/>
    </row>
    <row r="267" spans="36:48" x14ac:dyDescent="0.45">
      <c r="AJ267" s="217"/>
      <c r="AK267" s="217"/>
      <c r="AL267" s="217"/>
      <c r="AM267" s="217"/>
      <c r="AN267" s="217"/>
      <c r="AO267" s="217"/>
      <c r="AP267" s="217"/>
      <c r="AQ267" s="217"/>
      <c r="AR267" s="217"/>
      <c r="AS267" s="217"/>
      <c r="AT267" s="217"/>
      <c r="AU267" s="217"/>
      <c r="AV267" s="217"/>
    </row>
    <row r="268" spans="36:48" x14ac:dyDescent="0.45">
      <c r="AJ268" s="217"/>
      <c r="AK268" s="217"/>
      <c r="AL268" s="217"/>
      <c r="AM268" s="217"/>
      <c r="AN268" s="217"/>
      <c r="AO268" s="217"/>
      <c r="AP268" s="217"/>
      <c r="AQ268" s="217"/>
      <c r="AR268" s="217"/>
      <c r="AS268" s="217"/>
      <c r="AT268" s="217"/>
      <c r="AU268" s="217"/>
      <c r="AV268" s="217"/>
    </row>
    <row r="269" spans="36:48" x14ac:dyDescent="0.45">
      <c r="AJ269" s="217"/>
      <c r="AK269" s="217"/>
      <c r="AL269" s="217"/>
      <c r="AM269" s="217"/>
      <c r="AN269" s="217"/>
      <c r="AO269" s="217"/>
      <c r="AP269" s="217"/>
      <c r="AQ269" s="217"/>
      <c r="AR269" s="217"/>
      <c r="AS269" s="217"/>
      <c r="AT269" s="217"/>
      <c r="AU269" s="217"/>
      <c r="AV269" s="217"/>
    </row>
    <row r="270" spans="36:48" x14ac:dyDescent="0.45">
      <c r="AJ270" s="217"/>
      <c r="AK270" s="217"/>
      <c r="AL270" s="217"/>
      <c r="AM270" s="217"/>
      <c r="AN270" s="217"/>
      <c r="AO270" s="217"/>
      <c r="AP270" s="217"/>
      <c r="AQ270" s="217"/>
      <c r="AR270" s="217"/>
      <c r="AS270" s="217"/>
      <c r="AT270" s="217"/>
      <c r="AU270" s="217"/>
      <c r="AV270" s="217"/>
    </row>
    <row r="271" spans="36:48" x14ac:dyDescent="0.45">
      <c r="AJ271" s="217"/>
      <c r="AK271" s="217"/>
      <c r="AL271" s="217"/>
      <c r="AM271" s="217"/>
      <c r="AN271" s="217"/>
      <c r="AO271" s="217"/>
      <c r="AP271" s="217"/>
      <c r="AQ271" s="217"/>
      <c r="AR271" s="217"/>
      <c r="AS271" s="217"/>
      <c r="AT271" s="217"/>
      <c r="AU271" s="217"/>
      <c r="AV271" s="217"/>
    </row>
    <row r="272" spans="36:48" x14ac:dyDescent="0.45">
      <c r="AJ272" s="217"/>
      <c r="AK272" s="217"/>
      <c r="AL272" s="217"/>
      <c r="AM272" s="217"/>
      <c r="AN272" s="217"/>
      <c r="AO272" s="217"/>
      <c r="AP272" s="217"/>
      <c r="AQ272" s="217"/>
      <c r="AR272" s="217"/>
      <c r="AS272" s="217"/>
      <c r="AT272" s="217"/>
      <c r="AU272" s="217"/>
      <c r="AV272" s="217"/>
    </row>
    <row r="273" spans="36:48" x14ac:dyDescent="0.45">
      <c r="AJ273" s="217"/>
      <c r="AK273" s="217"/>
      <c r="AL273" s="217"/>
      <c r="AM273" s="217"/>
      <c r="AN273" s="217"/>
      <c r="AO273" s="217"/>
      <c r="AP273" s="217"/>
      <c r="AQ273" s="217"/>
      <c r="AR273" s="217"/>
      <c r="AS273" s="217"/>
      <c r="AT273" s="217"/>
      <c r="AU273" s="217"/>
      <c r="AV273" s="217"/>
    </row>
    <row r="274" spans="36:48" x14ac:dyDescent="0.45">
      <c r="AJ274" s="217"/>
      <c r="AK274" s="217"/>
      <c r="AL274" s="217"/>
      <c r="AM274" s="217"/>
      <c r="AN274" s="217"/>
      <c r="AO274" s="217"/>
      <c r="AP274" s="217"/>
      <c r="AQ274" s="217"/>
      <c r="AR274" s="217"/>
      <c r="AS274" s="217"/>
      <c r="AT274" s="217"/>
      <c r="AU274" s="217"/>
      <c r="AV274" s="217"/>
    </row>
    <row r="275" spans="36:48" x14ac:dyDescent="0.45">
      <c r="AJ275" s="217"/>
      <c r="AK275" s="217"/>
      <c r="AL275" s="217"/>
      <c r="AM275" s="217"/>
      <c r="AN275" s="217"/>
      <c r="AO275" s="217"/>
      <c r="AP275" s="217"/>
      <c r="AQ275" s="217"/>
      <c r="AR275" s="217"/>
      <c r="AS275" s="217"/>
      <c r="AT275" s="217"/>
      <c r="AU275" s="217"/>
      <c r="AV275" s="217"/>
    </row>
    <row r="276" spans="36:48" x14ac:dyDescent="0.45">
      <c r="AJ276" s="217"/>
      <c r="AK276" s="217"/>
      <c r="AL276" s="217"/>
      <c r="AM276" s="217"/>
      <c r="AN276" s="217"/>
      <c r="AO276" s="217"/>
      <c r="AP276" s="217"/>
      <c r="AQ276" s="217"/>
      <c r="AR276" s="217"/>
      <c r="AS276" s="217"/>
      <c r="AT276" s="217"/>
      <c r="AU276" s="217"/>
      <c r="AV276" s="217"/>
    </row>
    <row r="277" spans="36:48" x14ac:dyDescent="0.45">
      <c r="AJ277" s="217"/>
      <c r="AK277" s="217"/>
      <c r="AL277" s="217"/>
      <c r="AM277" s="217"/>
      <c r="AN277" s="217"/>
      <c r="AO277" s="217"/>
      <c r="AP277" s="217"/>
      <c r="AQ277" s="217"/>
      <c r="AR277" s="217"/>
      <c r="AS277" s="217"/>
      <c r="AT277" s="217"/>
      <c r="AU277" s="217"/>
      <c r="AV277" s="217"/>
    </row>
    <row r="278" spans="36:48" x14ac:dyDescent="0.45">
      <c r="AJ278" s="217"/>
      <c r="AK278" s="217"/>
      <c r="AL278" s="217"/>
      <c r="AM278" s="217"/>
      <c r="AN278" s="217"/>
      <c r="AO278" s="217"/>
      <c r="AP278" s="217"/>
      <c r="AQ278" s="217"/>
      <c r="AR278" s="217"/>
      <c r="AS278" s="217"/>
      <c r="AT278" s="217"/>
      <c r="AU278" s="217"/>
      <c r="AV278" s="217"/>
    </row>
    <row r="279" spans="36:48" x14ac:dyDescent="0.45">
      <c r="AJ279" s="217"/>
      <c r="AK279" s="217"/>
      <c r="AL279" s="217"/>
      <c r="AM279" s="217"/>
      <c r="AN279" s="217"/>
      <c r="AO279" s="217"/>
      <c r="AP279" s="217"/>
      <c r="AQ279" s="217"/>
      <c r="AR279" s="217"/>
      <c r="AS279" s="217"/>
      <c r="AT279" s="217"/>
      <c r="AU279" s="217"/>
      <c r="AV279" s="217"/>
    </row>
    <row r="280" spans="36:48" x14ac:dyDescent="0.45">
      <c r="AJ280" s="217"/>
      <c r="AK280" s="217"/>
      <c r="AL280" s="217"/>
      <c r="AM280" s="217"/>
      <c r="AN280" s="217"/>
      <c r="AO280" s="217"/>
      <c r="AP280" s="217"/>
      <c r="AQ280" s="217"/>
      <c r="AR280" s="217"/>
      <c r="AS280" s="217"/>
      <c r="AT280" s="217"/>
      <c r="AU280" s="217"/>
      <c r="AV280" s="217"/>
    </row>
    <row r="281" spans="36:48" x14ac:dyDescent="0.45">
      <c r="AJ281" s="217"/>
      <c r="AK281" s="217"/>
      <c r="AL281" s="217"/>
      <c r="AM281" s="217"/>
      <c r="AN281" s="217"/>
      <c r="AO281" s="217"/>
      <c r="AP281" s="217"/>
      <c r="AQ281" s="217"/>
      <c r="AR281" s="217"/>
      <c r="AS281" s="217"/>
      <c r="AT281" s="217"/>
      <c r="AU281" s="217"/>
      <c r="AV281" s="217"/>
    </row>
    <row r="282" spans="36:48" x14ac:dyDescent="0.45">
      <c r="AJ282" s="217"/>
      <c r="AK282" s="217"/>
      <c r="AL282" s="217"/>
      <c r="AM282" s="217"/>
      <c r="AN282" s="217"/>
      <c r="AO282" s="217"/>
      <c r="AP282" s="217"/>
      <c r="AQ282" s="217"/>
      <c r="AR282" s="217"/>
      <c r="AS282" s="217"/>
      <c r="AT282" s="217"/>
      <c r="AU282" s="217"/>
      <c r="AV282" s="217"/>
    </row>
    <row r="283" spans="36:48" x14ac:dyDescent="0.45">
      <c r="AJ283" s="217"/>
      <c r="AK283" s="217"/>
      <c r="AL283" s="217"/>
      <c r="AM283" s="217"/>
      <c r="AN283" s="217"/>
      <c r="AO283" s="217"/>
      <c r="AP283" s="217"/>
      <c r="AQ283" s="217"/>
      <c r="AR283" s="217"/>
      <c r="AS283" s="217"/>
      <c r="AT283" s="217"/>
      <c r="AU283" s="217"/>
      <c r="AV283" s="217"/>
    </row>
    <row r="284" spans="36:48" x14ac:dyDescent="0.45">
      <c r="AJ284" s="217"/>
      <c r="AK284" s="217"/>
      <c r="AL284" s="217"/>
      <c r="AM284" s="217"/>
      <c r="AN284" s="217"/>
      <c r="AO284" s="217"/>
      <c r="AP284" s="217"/>
      <c r="AQ284" s="217"/>
      <c r="AR284" s="217"/>
      <c r="AS284" s="217"/>
      <c r="AT284" s="217"/>
      <c r="AU284" s="217"/>
      <c r="AV284" s="217"/>
    </row>
    <row r="285" spans="36:48" x14ac:dyDescent="0.45">
      <c r="AJ285" s="217"/>
      <c r="AK285" s="217"/>
      <c r="AL285" s="217"/>
      <c r="AM285" s="217"/>
      <c r="AN285" s="217"/>
      <c r="AO285" s="217"/>
      <c r="AP285" s="217"/>
      <c r="AQ285" s="217"/>
      <c r="AR285" s="217"/>
      <c r="AS285" s="217"/>
      <c r="AT285" s="217"/>
      <c r="AU285" s="217"/>
      <c r="AV285" s="217"/>
    </row>
    <row r="286" spans="36:48" x14ac:dyDescent="0.45">
      <c r="AJ286" s="217"/>
      <c r="AK286" s="217"/>
      <c r="AL286" s="217"/>
      <c r="AM286" s="217"/>
      <c r="AN286" s="217"/>
      <c r="AO286" s="217"/>
      <c r="AP286" s="217"/>
      <c r="AQ286" s="217"/>
      <c r="AR286" s="217"/>
      <c r="AS286" s="217"/>
      <c r="AT286" s="217"/>
      <c r="AU286" s="217"/>
      <c r="AV286" s="217"/>
    </row>
    <row r="287" spans="36:48" x14ac:dyDescent="0.45">
      <c r="AJ287" s="217"/>
      <c r="AK287" s="217"/>
      <c r="AL287" s="217"/>
      <c r="AM287" s="217"/>
      <c r="AN287" s="217"/>
      <c r="AO287" s="217"/>
      <c r="AP287" s="217"/>
      <c r="AQ287" s="217"/>
      <c r="AR287" s="217"/>
      <c r="AS287" s="217"/>
      <c r="AT287" s="217"/>
      <c r="AU287" s="217"/>
      <c r="AV287" s="217"/>
    </row>
    <row r="288" spans="36:48" x14ac:dyDescent="0.45">
      <c r="AJ288" s="217"/>
      <c r="AK288" s="217"/>
      <c r="AL288" s="217"/>
      <c r="AM288" s="217"/>
      <c r="AN288" s="217"/>
      <c r="AO288" s="217"/>
      <c r="AP288" s="217"/>
      <c r="AQ288" s="217"/>
      <c r="AR288" s="217"/>
      <c r="AS288" s="217"/>
      <c r="AT288" s="217"/>
      <c r="AU288" s="217"/>
      <c r="AV288" s="217"/>
    </row>
    <row r="289" spans="36:48" x14ac:dyDescent="0.45">
      <c r="AJ289" s="217"/>
      <c r="AK289" s="217"/>
      <c r="AL289" s="217"/>
      <c r="AM289" s="217"/>
      <c r="AN289" s="217"/>
      <c r="AO289" s="217"/>
      <c r="AP289" s="217"/>
      <c r="AQ289" s="217"/>
      <c r="AR289" s="217"/>
      <c r="AS289" s="217"/>
      <c r="AT289" s="217"/>
      <c r="AU289" s="217"/>
      <c r="AV289" s="217"/>
    </row>
    <row r="290" spans="36:48" x14ac:dyDescent="0.45">
      <c r="AJ290" s="217"/>
      <c r="AK290" s="217"/>
      <c r="AL290" s="217"/>
      <c r="AM290" s="217"/>
      <c r="AN290" s="217"/>
      <c r="AO290" s="217"/>
      <c r="AP290" s="217"/>
      <c r="AQ290" s="217"/>
      <c r="AR290" s="217"/>
      <c r="AS290" s="217"/>
      <c r="AT290" s="217"/>
      <c r="AU290" s="217"/>
      <c r="AV290" s="217"/>
    </row>
    <row r="291" spans="36:48" x14ac:dyDescent="0.45">
      <c r="AJ291" s="217"/>
      <c r="AK291" s="217"/>
      <c r="AL291" s="217"/>
      <c r="AM291" s="217"/>
      <c r="AN291" s="217"/>
      <c r="AO291" s="217"/>
      <c r="AP291" s="217"/>
      <c r="AQ291" s="217"/>
      <c r="AR291" s="217"/>
      <c r="AS291" s="217"/>
      <c r="AT291" s="217"/>
      <c r="AU291" s="217"/>
      <c r="AV291" s="217"/>
    </row>
    <row r="292" spans="36:48" x14ac:dyDescent="0.45">
      <c r="AJ292" s="217"/>
      <c r="AK292" s="217"/>
      <c r="AL292" s="217"/>
      <c r="AM292" s="217"/>
      <c r="AN292" s="217"/>
      <c r="AO292" s="217"/>
      <c r="AP292" s="217"/>
      <c r="AQ292" s="217"/>
      <c r="AR292" s="217"/>
      <c r="AS292" s="217"/>
      <c r="AT292" s="217"/>
      <c r="AU292" s="217"/>
      <c r="AV292" s="217"/>
    </row>
    <row r="293" spans="36:48" x14ac:dyDescent="0.45">
      <c r="AJ293" s="217"/>
      <c r="AK293" s="217"/>
      <c r="AL293" s="217"/>
      <c r="AM293" s="217"/>
      <c r="AN293" s="217"/>
      <c r="AO293" s="217"/>
      <c r="AP293" s="217"/>
      <c r="AQ293" s="217"/>
      <c r="AR293" s="217"/>
      <c r="AS293" s="217"/>
      <c r="AT293" s="217"/>
      <c r="AU293" s="217"/>
      <c r="AV293" s="217"/>
    </row>
    <row r="294" spans="36:48" x14ac:dyDescent="0.45">
      <c r="AJ294" s="217"/>
      <c r="AK294" s="217"/>
      <c r="AL294" s="217"/>
      <c r="AM294" s="217"/>
      <c r="AN294" s="217"/>
      <c r="AO294" s="217"/>
      <c r="AP294" s="217"/>
      <c r="AQ294" s="217"/>
      <c r="AR294" s="217"/>
      <c r="AS294" s="217"/>
      <c r="AT294" s="217"/>
      <c r="AU294" s="217"/>
      <c r="AV294" s="217"/>
    </row>
    <row r="295" spans="36:48" x14ac:dyDescent="0.45">
      <c r="AJ295" s="217"/>
      <c r="AK295" s="217"/>
      <c r="AL295" s="217"/>
      <c r="AM295" s="217"/>
      <c r="AN295" s="217"/>
      <c r="AO295" s="217"/>
      <c r="AP295" s="217"/>
      <c r="AQ295" s="217"/>
      <c r="AR295" s="217"/>
      <c r="AS295" s="217"/>
      <c r="AT295" s="217"/>
      <c r="AU295" s="217"/>
      <c r="AV295" s="217"/>
    </row>
    <row r="296" spans="36:48" x14ac:dyDescent="0.45">
      <c r="AJ296" s="217"/>
      <c r="AK296" s="217"/>
      <c r="AL296" s="217"/>
      <c r="AM296" s="217"/>
      <c r="AN296" s="217"/>
      <c r="AO296" s="217"/>
      <c r="AP296" s="217"/>
      <c r="AQ296" s="217"/>
      <c r="AR296" s="217"/>
      <c r="AS296" s="217"/>
      <c r="AT296" s="217"/>
      <c r="AU296" s="217"/>
      <c r="AV296" s="217"/>
    </row>
    <row r="297" spans="36:48" x14ac:dyDescent="0.45">
      <c r="AJ297" s="217"/>
      <c r="AK297" s="217"/>
      <c r="AL297" s="217"/>
      <c r="AM297" s="217"/>
      <c r="AN297" s="217"/>
      <c r="AO297" s="217"/>
      <c r="AP297" s="217"/>
      <c r="AQ297" s="217"/>
      <c r="AR297" s="217"/>
      <c r="AS297" s="217"/>
      <c r="AT297" s="217"/>
      <c r="AU297" s="217"/>
      <c r="AV297" s="217"/>
    </row>
    <row r="298" spans="36:48" x14ac:dyDescent="0.45">
      <c r="AJ298" s="217"/>
      <c r="AK298" s="217"/>
      <c r="AL298" s="217"/>
      <c r="AM298" s="217"/>
      <c r="AN298" s="217"/>
      <c r="AO298" s="217"/>
      <c r="AP298" s="217"/>
      <c r="AQ298" s="217"/>
      <c r="AR298" s="217"/>
      <c r="AS298" s="217"/>
      <c r="AT298" s="217"/>
      <c r="AU298" s="217"/>
      <c r="AV298" s="217"/>
    </row>
    <row r="299" spans="36:48" x14ac:dyDescent="0.45">
      <c r="AJ299" s="217"/>
      <c r="AK299" s="217"/>
      <c r="AL299" s="217"/>
      <c r="AM299" s="217"/>
      <c r="AN299" s="217"/>
      <c r="AO299" s="217"/>
      <c r="AP299" s="217"/>
      <c r="AQ299" s="217"/>
      <c r="AR299" s="217"/>
      <c r="AS299" s="217"/>
      <c r="AT299" s="217"/>
      <c r="AU299" s="217"/>
      <c r="AV299" s="217"/>
    </row>
    <row r="300" spans="36:48" x14ac:dyDescent="0.45">
      <c r="AJ300" s="217"/>
      <c r="AK300" s="217"/>
      <c r="AL300" s="217"/>
      <c r="AM300" s="217"/>
      <c r="AN300" s="217"/>
      <c r="AO300" s="217"/>
      <c r="AP300" s="217"/>
      <c r="AQ300" s="217"/>
      <c r="AR300" s="217"/>
      <c r="AS300" s="217"/>
      <c r="AT300" s="217"/>
      <c r="AU300" s="217"/>
      <c r="AV300" s="217"/>
    </row>
    <row r="301" spans="36:48" x14ac:dyDescent="0.45">
      <c r="AJ301" s="217"/>
      <c r="AK301" s="217"/>
      <c r="AL301" s="217"/>
      <c r="AM301" s="217"/>
      <c r="AN301" s="217"/>
      <c r="AO301" s="217"/>
      <c r="AP301" s="217"/>
      <c r="AQ301" s="217"/>
      <c r="AR301" s="217"/>
      <c r="AS301" s="217"/>
      <c r="AT301" s="217"/>
      <c r="AU301" s="217"/>
      <c r="AV301" s="217"/>
    </row>
    <row r="302" spans="36:48" x14ac:dyDescent="0.45">
      <c r="AJ302" s="217"/>
      <c r="AK302" s="217"/>
      <c r="AL302" s="217"/>
      <c r="AM302" s="217"/>
      <c r="AN302" s="217"/>
      <c r="AO302" s="217"/>
      <c r="AP302" s="217"/>
      <c r="AQ302" s="217"/>
      <c r="AR302" s="217"/>
      <c r="AS302" s="217"/>
      <c r="AT302" s="217"/>
      <c r="AU302" s="217"/>
      <c r="AV302" s="217"/>
    </row>
    <row r="303" spans="36:48" x14ac:dyDescent="0.45">
      <c r="AJ303" s="217"/>
      <c r="AK303" s="217"/>
      <c r="AL303" s="217"/>
      <c r="AM303" s="217"/>
      <c r="AN303" s="217"/>
      <c r="AO303" s="217"/>
      <c r="AP303" s="217"/>
      <c r="AQ303" s="217"/>
      <c r="AR303" s="217"/>
      <c r="AS303" s="217"/>
      <c r="AT303" s="217"/>
      <c r="AU303" s="217"/>
      <c r="AV303" s="217"/>
    </row>
    <row r="304" spans="36:48" x14ac:dyDescent="0.45">
      <c r="AJ304" s="217"/>
      <c r="AK304" s="217"/>
      <c r="AL304" s="217"/>
      <c r="AM304" s="217"/>
      <c r="AN304" s="217"/>
      <c r="AO304" s="217"/>
      <c r="AP304" s="217"/>
      <c r="AQ304" s="217"/>
      <c r="AR304" s="217"/>
      <c r="AS304" s="217"/>
      <c r="AT304" s="217"/>
      <c r="AU304" s="217"/>
      <c r="AV304" s="217"/>
    </row>
    <row r="305" spans="36:48" x14ac:dyDescent="0.45">
      <c r="AJ305" s="217"/>
      <c r="AK305" s="217"/>
      <c r="AL305" s="217"/>
      <c r="AM305" s="217"/>
      <c r="AN305" s="217"/>
      <c r="AO305" s="217"/>
      <c r="AP305" s="217"/>
      <c r="AQ305" s="217"/>
      <c r="AR305" s="217"/>
      <c r="AS305" s="217"/>
      <c r="AT305" s="217"/>
      <c r="AU305" s="217"/>
      <c r="AV305" s="217"/>
    </row>
    <row r="306" spans="36:48" x14ac:dyDescent="0.45">
      <c r="AJ306" s="217"/>
      <c r="AK306" s="217"/>
      <c r="AL306" s="217"/>
      <c r="AM306" s="217"/>
      <c r="AN306" s="217"/>
      <c r="AO306" s="217"/>
      <c r="AP306" s="217"/>
      <c r="AQ306" s="217"/>
      <c r="AR306" s="217"/>
      <c r="AS306" s="217"/>
      <c r="AT306" s="217"/>
      <c r="AU306" s="217"/>
      <c r="AV306" s="217"/>
    </row>
    <row r="307" spans="36:48" x14ac:dyDescent="0.45">
      <c r="AJ307" s="217"/>
      <c r="AK307" s="217"/>
      <c r="AL307" s="217"/>
      <c r="AM307" s="217"/>
      <c r="AN307" s="217"/>
      <c r="AO307" s="217"/>
      <c r="AP307" s="217"/>
      <c r="AQ307" s="217"/>
      <c r="AR307" s="217"/>
      <c r="AS307" s="217"/>
      <c r="AT307" s="217"/>
      <c r="AU307" s="217"/>
      <c r="AV307" s="217"/>
    </row>
    <row r="308" spans="36:48" x14ac:dyDescent="0.45">
      <c r="AJ308" s="217"/>
      <c r="AK308" s="217"/>
      <c r="AL308" s="217"/>
      <c r="AM308" s="217"/>
      <c r="AN308" s="217"/>
      <c r="AO308" s="217"/>
      <c r="AP308" s="217"/>
      <c r="AQ308" s="217"/>
      <c r="AR308" s="217"/>
      <c r="AS308" s="217"/>
      <c r="AT308" s="217"/>
      <c r="AU308" s="217"/>
      <c r="AV308" s="217"/>
    </row>
    <row r="309" spans="36:48" x14ac:dyDescent="0.45">
      <c r="AJ309" s="217"/>
      <c r="AK309" s="217"/>
      <c r="AL309" s="217"/>
      <c r="AM309" s="217"/>
      <c r="AN309" s="217"/>
      <c r="AO309" s="217"/>
      <c r="AP309" s="217"/>
      <c r="AQ309" s="217"/>
      <c r="AR309" s="217"/>
      <c r="AS309" s="217"/>
      <c r="AT309" s="217"/>
      <c r="AU309" s="217"/>
      <c r="AV309" s="217"/>
    </row>
    <row r="310" spans="36:48" x14ac:dyDescent="0.45">
      <c r="AJ310" s="217"/>
      <c r="AK310" s="217"/>
      <c r="AL310" s="217"/>
      <c r="AM310" s="217"/>
      <c r="AN310" s="217"/>
      <c r="AO310" s="217"/>
      <c r="AP310" s="217"/>
      <c r="AQ310" s="217"/>
      <c r="AR310" s="217"/>
      <c r="AS310" s="217"/>
      <c r="AT310" s="217"/>
      <c r="AU310" s="217"/>
      <c r="AV310" s="217"/>
    </row>
    <row r="311" spans="36:48" x14ac:dyDescent="0.45">
      <c r="AJ311" s="217"/>
      <c r="AK311" s="217"/>
      <c r="AL311" s="217"/>
      <c r="AM311" s="217"/>
      <c r="AN311" s="217"/>
      <c r="AO311" s="217"/>
      <c r="AP311" s="217"/>
      <c r="AQ311" s="217"/>
      <c r="AR311" s="217"/>
      <c r="AS311" s="217"/>
      <c r="AT311" s="217"/>
      <c r="AU311" s="217"/>
      <c r="AV311" s="217"/>
    </row>
    <row r="312" spans="36:48" x14ac:dyDescent="0.45">
      <c r="AJ312" s="217"/>
      <c r="AK312" s="217"/>
      <c r="AL312" s="217"/>
      <c r="AM312" s="217"/>
      <c r="AN312" s="217"/>
      <c r="AO312" s="217"/>
      <c r="AP312" s="217"/>
      <c r="AQ312" s="217"/>
      <c r="AR312" s="217"/>
      <c r="AS312" s="217"/>
      <c r="AT312" s="217"/>
      <c r="AU312" s="217"/>
      <c r="AV312" s="217"/>
    </row>
    <row r="313" spans="36:48" x14ac:dyDescent="0.45">
      <c r="AJ313" s="217"/>
      <c r="AK313" s="217"/>
      <c r="AL313" s="217"/>
      <c r="AM313" s="217"/>
      <c r="AN313" s="217"/>
      <c r="AO313" s="217"/>
      <c r="AP313" s="217"/>
      <c r="AQ313" s="217"/>
      <c r="AR313" s="217"/>
      <c r="AS313" s="217"/>
      <c r="AT313" s="217"/>
      <c r="AU313" s="217"/>
      <c r="AV313" s="217"/>
    </row>
    <row r="314" spans="36:48" x14ac:dyDescent="0.45">
      <c r="AJ314" s="217"/>
      <c r="AK314" s="217"/>
      <c r="AL314" s="217"/>
      <c r="AM314" s="217"/>
      <c r="AN314" s="217"/>
      <c r="AO314" s="217"/>
      <c r="AP314" s="217"/>
      <c r="AQ314" s="217"/>
      <c r="AR314" s="217"/>
      <c r="AS314" s="217"/>
      <c r="AT314" s="217"/>
      <c r="AU314" s="217"/>
      <c r="AV314" s="217"/>
    </row>
    <row r="315" spans="36:48" x14ac:dyDescent="0.45">
      <c r="AJ315" s="217"/>
      <c r="AK315" s="217"/>
      <c r="AL315" s="217"/>
      <c r="AM315" s="217"/>
      <c r="AN315" s="217"/>
      <c r="AO315" s="217"/>
      <c r="AP315" s="217"/>
      <c r="AQ315" s="217"/>
      <c r="AR315" s="217"/>
      <c r="AS315" s="217"/>
      <c r="AT315" s="217"/>
      <c r="AU315" s="217"/>
      <c r="AV315" s="217"/>
    </row>
    <row r="316" spans="36:48" x14ac:dyDescent="0.45">
      <c r="AJ316" s="217"/>
      <c r="AK316" s="217"/>
      <c r="AL316" s="217"/>
      <c r="AM316" s="217"/>
      <c r="AN316" s="217"/>
      <c r="AO316" s="217"/>
      <c r="AP316" s="217"/>
      <c r="AQ316" s="217"/>
      <c r="AR316" s="217"/>
      <c r="AS316" s="217"/>
      <c r="AT316" s="217"/>
      <c r="AU316" s="217"/>
      <c r="AV316" s="217"/>
    </row>
    <row r="317" spans="36:48" x14ac:dyDescent="0.45">
      <c r="AJ317" s="217"/>
      <c r="AK317" s="217"/>
      <c r="AL317" s="217"/>
      <c r="AM317" s="217"/>
      <c r="AN317" s="217"/>
      <c r="AO317" s="217"/>
      <c r="AP317" s="217"/>
      <c r="AQ317" s="217"/>
      <c r="AR317" s="217"/>
      <c r="AS317" s="217"/>
      <c r="AT317" s="217"/>
      <c r="AU317" s="217"/>
      <c r="AV317" s="217"/>
    </row>
    <row r="318" spans="36:48" x14ac:dyDescent="0.45">
      <c r="AJ318" s="217"/>
      <c r="AK318" s="217"/>
      <c r="AL318" s="217"/>
      <c r="AM318" s="217"/>
      <c r="AN318" s="217"/>
      <c r="AO318" s="217"/>
      <c r="AP318" s="217"/>
      <c r="AQ318" s="217"/>
      <c r="AR318" s="217"/>
      <c r="AS318" s="217"/>
      <c r="AT318" s="217"/>
      <c r="AU318" s="217"/>
      <c r="AV318" s="217"/>
    </row>
    <row r="319" spans="36:48" x14ac:dyDescent="0.45">
      <c r="AJ319" s="217"/>
      <c r="AK319" s="217"/>
      <c r="AL319" s="217"/>
      <c r="AM319" s="217"/>
      <c r="AN319" s="217"/>
      <c r="AO319" s="217"/>
      <c r="AP319" s="217"/>
      <c r="AQ319" s="217"/>
      <c r="AR319" s="217"/>
      <c r="AS319" s="217"/>
      <c r="AT319" s="217"/>
      <c r="AU319" s="217"/>
      <c r="AV319" s="217"/>
    </row>
    <row r="320" spans="36:48" x14ac:dyDescent="0.45">
      <c r="AJ320" s="217"/>
      <c r="AK320" s="217"/>
      <c r="AL320" s="217"/>
      <c r="AM320" s="217"/>
      <c r="AN320" s="217"/>
      <c r="AO320" s="217"/>
      <c r="AP320" s="217"/>
      <c r="AQ320" s="217"/>
      <c r="AR320" s="217"/>
      <c r="AS320" s="217"/>
      <c r="AT320" s="217"/>
      <c r="AU320" s="217"/>
      <c r="AV320" s="217"/>
    </row>
    <row r="321" spans="36:48" x14ac:dyDescent="0.45">
      <c r="AJ321" s="217"/>
      <c r="AK321" s="217"/>
      <c r="AL321" s="217"/>
      <c r="AM321" s="217"/>
      <c r="AN321" s="217"/>
      <c r="AO321" s="217"/>
      <c r="AP321" s="217"/>
      <c r="AQ321" s="217"/>
      <c r="AR321" s="217"/>
      <c r="AS321" s="217"/>
      <c r="AT321" s="217"/>
      <c r="AU321" s="217"/>
      <c r="AV321" s="217"/>
    </row>
    <row r="322" spans="36:48" x14ac:dyDescent="0.45">
      <c r="AJ322" s="217"/>
      <c r="AK322" s="217"/>
      <c r="AL322" s="217"/>
      <c r="AM322" s="217"/>
      <c r="AN322" s="217"/>
      <c r="AO322" s="217"/>
      <c r="AP322" s="217"/>
      <c r="AQ322" s="217"/>
      <c r="AR322" s="217"/>
      <c r="AS322" s="217"/>
      <c r="AT322" s="217"/>
      <c r="AU322" s="217"/>
      <c r="AV322" s="217"/>
    </row>
    <row r="323" spans="36:48" x14ac:dyDescent="0.45">
      <c r="AJ323" s="217"/>
      <c r="AK323" s="217"/>
      <c r="AL323" s="217"/>
      <c r="AM323" s="217"/>
      <c r="AN323" s="217"/>
      <c r="AO323" s="217"/>
      <c r="AP323" s="217"/>
      <c r="AQ323" s="217"/>
      <c r="AR323" s="217"/>
      <c r="AS323" s="217"/>
      <c r="AT323" s="217"/>
      <c r="AU323" s="217"/>
      <c r="AV323" s="217"/>
    </row>
    <row r="324" spans="36:48" x14ac:dyDescent="0.45">
      <c r="AJ324" s="217"/>
      <c r="AK324" s="217"/>
      <c r="AL324" s="217"/>
      <c r="AM324" s="217"/>
      <c r="AN324" s="217"/>
      <c r="AO324" s="217"/>
      <c r="AP324" s="217"/>
      <c r="AQ324" s="217"/>
      <c r="AR324" s="217"/>
      <c r="AS324" s="217"/>
      <c r="AT324" s="217"/>
      <c r="AU324" s="217"/>
      <c r="AV324" s="217"/>
    </row>
    <row r="325" spans="36:48" x14ac:dyDescent="0.45">
      <c r="AJ325" s="217"/>
      <c r="AK325" s="217"/>
      <c r="AL325" s="217"/>
      <c r="AM325" s="217"/>
      <c r="AN325" s="217"/>
      <c r="AO325" s="217"/>
      <c r="AP325" s="217"/>
      <c r="AQ325" s="217"/>
      <c r="AR325" s="217"/>
      <c r="AS325" s="217"/>
      <c r="AT325" s="217"/>
      <c r="AU325" s="217"/>
      <c r="AV325" s="217"/>
    </row>
    <row r="326" spans="36:48" x14ac:dyDescent="0.45">
      <c r="AJ326" s="217"/>
      <c r="AK326" s="217"/>
      <c r="AL326" s="217"/>
      <c r="AM326" s="217"/>
      <c r="AN326" s="217"/>
      <c r="AO326" s="217"/>
      <c r="AP326" s="217"/>
      <c r="AQ326" s="217"/>
      <c r="AR326" s="217"/>
      <c r="AS326" s="217"/>
      <c r="AT326" s="217"/>
      <c r="AU326" s="217"/>
      <c r="AV326" s="217"/>
    </row>
    <row r="327" spans="36:48" x14ac:dyDescent="0.45">
      <c r="AJ327" s="217"/>
      <c r="AK327" s="217"/>
      <c r="AL327" s="217"/>
      <c r="AM327" s="217"/>
      <c r="AN327" s="217"/>
      <c r="AO327" s="217"/>
      <c r="AP327" s="217"/>
      <c r="AQ327" s="217"/>
      <c r="AR327" s="217"/>
      <c r="AS327" s="217"/>
      <c r="AT327" s="217"/>
      <c r="AU327" s="217"/>
      <c r="AV327" s="217"/>
    </row>
    <row r="328" spans="36:48" x14ac:dyDescent="0.45">
      <c r="AJ328" s="217"/>
      <c r="AK328" s="217"/>
      <c r="AL328" s="217"/>
      <c r="AM328" s="217"/>
      <c r="AN328" s="217"/>
      <c r="AO328" s="217"/>
      <c r="AP328" s="217"/>
      <c r="AQ328" s="217"/>
      <c r="AR328" s="217"/>
      <c r="AS328" s="217"/>
      <c r="AT328" s="217"/>
      <c r="AU328" s="217"/>
      <c r="AV328" s="217"/>
    </row>
    <row r="329" spans="36:48" x14ac:dyDescent="0.45">
      <c r="AJ329" s="217"/>
      <c r="AK329" s="217"/>
      <c r="AL329" s="217"/>
      <c r="AM329" s="217"/>
      <c r="AN329" s="217"/>
      <c r="AO329" s="217"/>
      <c r="AP329" s="217"/>
      <c r="AQ329" s="217"/>
      <c r="AR329" s="217"/>
      <c r="AS329" s="217"/>
      <c r="AT329" s="217"/>
      <c r="AU329" s="217"/>
      <c r="AV329" s="217"/>
    </row>
    <row r="330" spans="36:48" x14ac:dyDescent="0.45">
      <c r="AJ330" s="217"/>
      <c r="AK330" s="217"/>
      <c r="AL330" s="217"/>
      <c r="AM330" s="217"/>
      <c r="AN330" s="217"/>
      <c r="AO330" s="217"/>
      <c r="AP330" s="217"/>
      <c r="AQ330" s="217"/>
      <c r="AR330" s="217"/>
      <c r="AS330" s="217"/>
      <c r="AT330" s="217"/>
      <c r="AU330" s="217"/>
      <c r="AV330" s="217"/>
    </row>
    <row r="331" spans="36:48" x14ac:dyDescent="0.45">
      <c r="AJ331" s="217"/>
      <c r="AK331" s="217"/>
      <c r="AL331" s="217"/>
      <c r="AM331" s="217"/>
      <c r="AN331" s="217"/>
      <c r="AO331" s="217"/>
      <c r="AP331" s="217"/>
      <c r="AQ331" s="217"/>
      <c r="AR331" s="217"/>
      <c r="AS331" s="217"/>
      <c r="AT331" s="217"/>
      <c r="AU331" s="217"/>
      <c r="AV331" s="217"/>
    </row>
    <row r="332" spans="36:48" x14ac:dyDescent="0.45">
      <c r="AJ332" s="217"/>
      <c r="AK332" s="217"/>
      <c r="AL332" s="217"/>
      <c r="AM332" s="217"/>
      <c r="AN332" s="217"/>
      <c r="AO332" s="217"/>
      <c r="AP332" s="217"/>
      <c r="AQ332" s="217"/>
      <c r="AR332" s="217"/>
      <c r="AS332" s="217"/>
      <c r="AT332" s="217"/>
      <c r="AU332" s="217"/>
      <c r="AV332" s="217"/>
    </row>
    <row r="333" spans="36:48" x14ac:dyDescent="0.45">
      <c r="AJ333" s="217"/>
      <c r="AK333" s="217"/>
      <c r="AL333" s="217"/>
      <c r="AM333" s="217"/>
      <c r="AN333" s="217"/>
      <c r="AO333" s="217"/>
      <c r="AP333" s="217"/>
      <c r="AQ333" s="217"/>
      <c r="AR333" s="217"/>
      <c r="AS333" s="217"/>
      <c r="AT333" s="217"/>
      <c r="AU333" s="217"/>
      <c r="AV333" s="217"/>
    </row>
    <row r="334" spans="36:48" x14ac:dyDescent="0.45">
      <c r="AJ334" s="217"/>
      <c r="AK334" s="217"/>
      <c r="AL334" s="217"/>
      <c r="AM334" s="217"/>
      <c r="AN334" s="217"/>
      <c r="AO334" s="217"/>
      <c r="AP334" s="217"/>
      <c r="AQ334" s="217"/>
      <c r="AR334" s="217"/>
      <c r="AS334" s="217"/>
      <c r="AT334" s="217"/>
      <c r="AU334" s="217"/>
      <c r="AV334" s="217"/>
    </row>
    <row r="335" spans="36:48" x14ac:dyDescent="0.45">
      <c r="AJ335" s="217"/>
      <c r="AK335" s="217"/>
      <c r="AL335" s="217"/>
      <c r="AM335" s="217"/>
      <c r="AN335" s="217"/>
      <c r="AO335" s="217"/>
      <c r="AP335" s="217"/>
      <c r="AQ335" s="217"/>
      <c r="AR335" s="217"/>
      <c r="AS335" s="217"/>
      <c r="AT335" s="217"/>
      <c r="AU335" s="217"/>
      <c r="AV335" s="217"/>
    </row>
    <row r="336" spans="36:48" x14ac:dyDescent="0.45">
      <c r="AJ336" s="217"/>
      <c r="AK336" s="217"/>
      <c r="AL336" s="217"/>
      <c r="AM336" s="217"/>
      <c r="AN336" s="217"/>
      <c r="AO336" s="217"/>
      <c r="AP336" s="217"/>
      <c r="AQ336" s="217"/>
      <c r="AR336" s="217"/>
      <c r="AS336" s="217"/>
      <c r="AT336" s="217"/>
      <c r="AU336" s="217"/>
      <c r="AV336" s="217"/>
    </row>
    <row r="337" spans="36:48" x14ac:dyDescent="0.45">
      <c r="AJ337" s="217"/>
      <c r="AK337" s="217"/>
      <c r="AL337" s="217"/>
      <c r="AM337" s="217"/>
      <c r="AN337" s="217"/>
      <c r="AO337" s="217"/>
      <c r="AP337" s="217"/>
      <c r="AQ337" s="217"/>
      <c r="AR337" s="217"/>
      <c r="AS337" s="217"/>
      <c r="AT337" s="217"/>
      <c r="AU337" s="217"/>
      <c r="AV337" s="217"/>
    </row>
    <row r="338" spans="36:48" x14ac:dyDescent="0.45">
      <c r="AJ338" s="217"/>
      <c r="AK338" s="217"/>
      <c r="AL338" s="217"/>
      <c r="AM338" s="217"/>
      <c r="AN338" s="217"/>
      <c r="AO338" s="217"/>
      <c r="AP338" s="217"/>
      <c r="AQ338" s="217"/>
      <c r="AR338" s="217"/>
      <c r="AS338" s="217"/>
      <c r="AT338" s="217"/>
      <c r="AU338" s="217"/>
      <c r="AV338" s="217"/>
    </row>
    <row r="339" spans="36:48" x14ac:dyDescent="0.45">
      <c r="AJ339" s="217"/>
      <c r="AK339" s="217"/>
      <c r="AL339" s="217"/>
      <c r="AM339" s="217"/>
      <c r="AN339" s="217"/>
      <c r="AO339" s="217"/>
      <c r="AP339" s="217"/>
      <c r="AQ339" s="217"/>
      <c r="AR339" s="217"/>
      <c r="AS339" s="217"/>
      <c r="AT339" s="217"/>
      <c r="AU339" s="217"/>
      <c r="AV339" s="217"/>
    </row>
    <row r="340" spans="36:48" x14ac:dyDescent="0.45">
      <c r="AJ340" s="217"/>
      <c r="AK340" s="217"/>
      <c r="AL340" s="217"/>
      <c r="AM340" s="217"/>
      <c r="AN340" s="217"/>
      <c r="AO340" s="217"/>
      <c r="AP340" s="217"/>
      <c r="AQ340" s="217"/>
      <c r="AR340" s="217"/>
      <c r="AS340" s="217"/>
      <c r="AT340" s="217"/>
      <c r="AU340" s="217"/>
      <c r="AV340" s="217"/>
    </row>
    <row r="341" spans="36:48" x14ac:dyDescent="0.45">
      <c r="AJ341" s="217"/>
      <c r="AK341" s="217"/>
      <c r="AL341" s="217"/>
      <c r="AM341" s="217"/>
      <c r="AN341" s="217"/>
      <c r="AO341" s="217"/>
      <c r="AP341" s="217"/>
      <c r="AQ341" s="217"/>
      <c r="AR341" s="217"/>
      <c r="AS341" s="217"/>
      <c r="AT341" s="217"/>
      <c r="AU341" s="217"/>
      <c r="AV341" s="217"/>
    </row>
    <row r="342" spans="36:48" x14ac:dyDescent="0.45">
      <c r="AJ342" s="217"/>
      <c r="AK342" s="217"/>
      <c r="AL342" s="217"/>
      <c r="AM342" s="217"/>
      <c r="AN342" s="217"/>
      <c r="AO342" s="217"/>
      <c r="AP342" s="217"/>
      <c r="AQ342" s="217"/>
      <c r="AR342" s="217"/>
      <c r="AS342" s="217"/>
      <c r="AT342" s="217"/>
      <c r="AU342" s="217"/>
      <c r="AV342" s="217"/>
    </row>
    <row r="343" spans="36:48" x14ac:dyDescent="0.45">
      <c r="AJ343" s="217"/>
      <c r="AK343" s="217"/>
      <c r="AL343" s="217"/>
      <c r="AM343" s="217"/>
      <c r="AN343" s="217"/>
      <c r="AO343" s="217"/>
      <c r="AP343" s="217"/>
      <c r="AQ343" s="217"/>
      <c r="AR343" s="217"/>
      <c r="AS343" s="217"/>
      <c r="AT343" s="217"/>
      <c r="AU343" s="217"/>
      <c r="AV343" s="217"/>
    </row>
    <row r="344" spans="36:48" x14ac:dyDescent="0.45">
      <c r="AJ344" s="217"/>
      <c r="AK344" s="217"/>
      <c r="AL344" s="217"/>
      <c r="AM344" s="217"/>
      <c r="AN344" s="217"/>
      <c r="AO344" s="217"/>
      <c r="AP344" s="217"/>
      <c r="AQ344" s="217"/>
      <c r="AR344" s="217"/>
      <c r="AS344" s="217"/>
      <c r="AT344" s="217"/>
      <c r="AU344" s="217"/>
      <c r="AV344" s="217"/>
    </row>
    <row r="345" spans="36:48" x14ac:dyDescent="0.45">
      <c r="AJ345" s="217"/>
      <c r="AK345" s="217"/>
      <c r="AL345" s="217"/>
      <c r="AM345" s="217"/>
      <c r="AN345" s="217"/>
      <c r="AO345" s="217"/>
      <c r="AP345" s="217"/>
      <c r="AQ345" s="217"/>
      <c r="AR345" s="217"/>
      <c r="AS345" s="217"/>
      <c r="AT345" s="217"/>
      <c r="AU345" s="217"/>
      <c r="AV345" s="217"/>
    </row>
    <row r="346" spans="36:48" x14ac:dyDescent="0.45">
      <c r="AJ346" s="217"/>
      <c r="AK346" s="217"/>
      <c r="AL346" s="217"/>
      <c r="AM346" s="217"/>
      <c r="AN346" s="217"/>
      <c r="AO346" s="217"/>
      <c r="AP346" s="217"/>
      <c r="AQ346" s="217"/>
      <c r="AR346" s="217"/>
      <c r="AS346" s="217"/>
      <c r="AT346" s="217"/>
      <c r="AU346" s="217"/>
      <c r="AV346" s="217"/>
    </row>
    <row r="347" spans="36:48" x14ac:dyDescent="0.45">
      <c r="AJ347" s="217"/>
      <c r="AK347" s="217"/>
      <c r="AL347" s="217"/>
      <c r="AM347" s="217"/>
      <c r="AN347" s="217"/>
      <c r="AO347" s="217"/>
      <c r="AP347" s="217"/>
      <c r="AQ347" s="217"/>
      <c r="AR347" s="217"/>
      <c r="AS347" s="217"/>
      <c r="AT347" s="217"/>
      <c r="AU347" s="217"/>
      <c r="AV347" s="217"/>
    </row>
    <row r="348" spans="36:48" x14ac:dyDescent="0.45">
      <c r="AJ348" s="217"/>
      <c r="AK348" s="217"/>
      <c r="AL348" s="217"/>
      <c r="AM348" s="217"/>
      <c r="AN348" s="217"/>
      <c r="AO348" s="217"/>
      <c r="AP348" s="217"/>
      <c r="AQ348" s="217"/>
      <c r="AR348" s="217"/>
      <c r="AS348" s="217"/>
      <c r="AT348" s="217"/>
      <c r="AU348" s="217"/>
      <c r="AV348" s="217"/>
    </row>
    <row r="349" spans="36:48" x14ac:dyDescent="0.45">
      <c r="AJ349" s="217"/>
      <c r="AK349" s="217"/>
      <c r="AL349" s="217"/>
      <c r="AM349" s="217"/>
      <c r="AN349" s="217"/>
      <c r="AO349" s="217"/>
      <c r="AP349" s="217"/>
      <c r="AQ349" s="217"/>
      <c r="AR349" s="217"/>
      <c r="AS349" s="217"/>
      <c r="AT349" s="217"/>
      <c r="AU349" s="217"/>
      <c r="AV349" s="217"/>
    </row>
    <row r="350" spans="36:48" x14ac:dyDescent="0.45">
      <c r="AJ350" s="217"/>
      <c r="AK350" s="217"/>
      <c r="AL350" s="217"/>
      <c r="AM350" s="217"/>
      <c r="AN350" s="217"/>
      <c r="AO350" s="217"/>
      <c r="AP350" s="217"/>
      <c r="AQ350" s="217"/>
      <c r="AR350" s="217"/>
      <c r="AS350" s="217"/>
      <c r="AT350" s="217"/>
      <c r="AU350" s="217"/>
      <c r="AV350" s="217"/>
    </row>
    <row r="351" spans="36:48" x14ac:dyDescent="0.45">
      <c r="AJ351" s="217"/>
      <c r="AK351" s="217"/>
      <c r="AL351" s="217"/>
      <c r="AM351" s="217"/>
      <c r="AN351" s="217"/>
      <c r="AO351" s="217"/>
      <c r="AP351" s="217"/>
      <c r="AQ351" s="217"/>
      <c r="AR351" s="217"/>
      <c r="AS351" s="217"/>
      <c r="AT351" s="217"/>
      <c r="AU351" s="217"/>
      <c r="AV351" s="217"/>
    </row>
    <row r="352" spans="36:48" x14ac:dyDescent="0.45">
      <c r="AJ352" s="217"/>
      <c r="AK352" s="217"/>
      <c r="AL352" s="217"/>
      <c r="AM352" s="217"/>
      <c r="AN352" s="217"/>
      <c r="AO352" s="217"/>
      <c r="AP352" s="217"/>
      <c r="AQ352" s="217"/>
      <c r="AR352" s="217"/>
      <c r="AS352" s="217"/>
      <c r="AT352" s="217"/>
      <c r="AU352" s="217"/>
      <c r="AV352" s="217"/>
    </row>
    <row r="353" spans="36:48" x14ac:dyDescent="0.45">
      <c r="AJ353" s="217"/>
      <c r="AK353" s="217"/>
      <c r="AL353" s="217"/>
      <c r="AM353" s="217"/>
      <c r="AN353" s="217"/>
      <c r="AO353" s="217"/>
      <c r="AP353" s="217"/>
      <c r="AQ353" s="217"/>
      <c r="AR353" s="217"/>
      <c r="AS353" s="217"/>
      <c r="AT353" s="217"/>
      <c r="AU353" s="217"/>
      <c r="AV353" s="217"/>
    </row>
    <row r="354" spans="36:48" x14ac:dyDescent="0.45">
      <c r="AJ354" s="217"/>
      <c r="AK354" s="217"/>
      <c r="AL354" s="217"/>
      <c r="AM354" s="217"/>
      <c r="AN354" s="217"/>
      <c r="AO354" s="217"/>
      <c r="AP354" s="217"/>
      <c r="AQ354" s="217"/>
      <c r="AR354" s="217"/>
      <c r="AS354" s="217"/>
      <c r="AT354" s="217"/>
      <c r="AU354" s="217"/>
      <c r="AV354" s="217"/>
    </row>
    <row r="355" spans="36:48" x14ac:dyDescent="0.45">
      <c r="AJ355" s="217"/>
      <c r="AK355" s="217"/>
      <c r="AL355" s="217"/>
      <c r="AM355" s="217"/>
      <c r="AN355" s="217"/>
      <c r="AO355" s="217"/>
      <c r="AP355" s="217"/>
      <c r="AQ355" s="217"/>
      <c r="AR355" s="217"/>
      <c r="AS355" s="217"/>
      <c r="AT355" s="217"/>
      <c r="AU355" s="217"/>
      <c r="AV355" s="217"/>
    </row>
    <row r="356" spans="36:48" x14ac:dyDescent="0.45">
      <c r="AJ356" s="217"/>
      <c r="AK356" s="217"/>
      <c r="AL356" s="217"/>
      <c r="AM356" s="217"/>
      <c r="AN356" s="217"/>
      <c r="AO356" s="217"/>
      <c r="AP356" s="217"/>
      <c r="AQ356" s="217"/>
      <c r="AR356" s="217"/>
      <c r="AS356" s="217"/>
      <c r="AT356" s="217"/>
      <c r="AU356" s="217"/>
      <c r="AV356" s="217"/>
    </row>
    <row r="357" spans="36:48" x14ac:dyDescent="0.45">
      <c r="AJ357" s="217"/>
      <c r="AK357" s="217"/>
      <c r="AL357" s="217"/>
      <c r="AM357" s="217"/>
      <c r="AN357" s="217"/>
      <c r="AO357" s="217"/>
      <c r="AP357" s="217"/>
      <c r="AQ357" s="217"/>
      <c r="AR357" s="217"/>
      <c r="AS357" s="217"/>
      <c r="AT357" s="217"/>
      <c r="AU357" s="217"/>
      <c r="AV357" s="217"/>
    </row>
    <row r="358" spans="36:48" x14ac:dyDescent="0.45">
      <c r="AJ358" s="217"/>
      <c r="AK358" s="217"/>
      <c r="AL358" s="217"/>
      <c r="AM358" s="217"/>
      <c r="AN358" s="217"/>
      <c r="AO358" s="217"/>
      <c r="AP358" s="217"/>
      <c r="AQ358" s="217"/>
      <c r="AR358" s="217"/>
      <c r="AS358" s="217"/>
      <c r="AT358" s="217"/>
      <c r="AU358" s="217"/>
      <c r="AV358" s="217"/>
    </row>
    <row r="359" spans="36:48" x14ac:dyDescent="0.45">
      <c r="AJ359" s="217"/>
      <c r="AK359" s="217"/>
      <c r="AL359" s="217"/>
      <c r="AM359" s="217"/>
      <c r="AN359" s="217"/>
      <c r="AO359" s="217"/>
      <c r="AP359" s="217"/>
      <c r="AQ359" s="217"/>
      <c r="AR359" s="217"/>
      <c r="AS359" s="217"/>
      <c r="AT359" s="217"/>
      <c r="AU359" s="217"/>
      <c r="AV359" s="217"/>
    </row>
    <row r="360" spans="36:48" x14ac:dyDescent="0.45">
      <c r="AJ360" s="217"/>
      <c r="AK360" s="217"/>
      <c r="AL360" s="217"/>
      <c r="AM360" s="217"/>
      <c r="AN360" s="217"/>
      <c r="AO360" s="217"/>
      <c r="AP360" s="217"/>
      <c r="AQ360" s="217"/>
      <c r="AR360" s="217"/>
      <c r="AS360" s="217"/>
      <c r="AT360" s="217"/>
      <c r="AU360" s="217"/>
      <c r="AV360" s="217"/>
    </row>
    <row r="361" spans="36:48" x14ac:dyDescent="0.45">
      <c r="AJ361" s="217"/>
      <c r="AK361" s="217"/>
      <c r="AL361" s="217"/>
      <c r="AM361" s="217"/>
      <c r="AN361" s="217"/>
      <c r="AO361" s="217"/>
      <c r="AP361" s="217"/>
      <c r="AQ361" s="217"/>
      <c r="AR361" s="217"/>
      <c r="AS361" s="217"/>
      <c r="AT361" s="217"/>
      <c r="AU361" s="217"/>
      <c r="AV361" s="217"/>
    </row>
    <row r="362" spans="36:48" x14ac:dyDescent="0.45">
      <c r="AJ362" s="217"/>
      <c r="AK362" s="217"/>
      <c r="AL362" s="217"/>
      <c r="AM362" s="217"/>
      <c r="AN362" s="217"/>
      <c r="AO362" s="217"/>
      <c r="AP362" s="217"/>
      <c r="AQ362" s="217"/>
      <c r="AR362" s="217"/>
      <c r="AS362" s="217"/>
      <c r="AT362" s="217"/>
      <c r="AU362" s="217"/>
      <c r="AV362" s="217"/>
    </row>
    <row r="363" spans="36:48" x14ac:dyDescent="0.45">
      <c r="AJ363" s="217"/>
      <c r="AK363" s="217"/>
      <c r="AL363" s="217"/>
      <c r="AM363" s="217"/>
      <c r="AN363" s="217"/>
      <c r="AO363" s="217"/>
      <c r="AP363" s="217"/>
      <c r="AQ363" s="217"/>
      <c r="AR363" s="217"/>
      <c r="AS363" s="217"/>
      <c r="AT363" s="217"/>
      <c r="AU363" s="217"/>
      <c r="AV363" s="217"/>
    </row>
    <row r="364" spans="36:48" x14ac:dyDescent="0.45">
      <c r="AJ364" s="217"/>
      <c r="AK364" s="217"/>
      <c r="AL364" s="217"/>
      <c r="AM364" s="217"/>
      <c r="AN364" s="217"/>
      <c r="AO364" s="217"/>
      <c r="AP364" s="217"/>
      <c r="AQ364" s="217"/>
      <c r="AR364" s="217"/>
      <c r="AS364" s="217"/>
      <c r="AT364" s="217"/>
      <c r="AU364" s="217"/>
      <c r="AV364" s="217"/>
    </row>
    <row r="365" spans="36:48" x14ac:dyDescent="0.45">
      <c r="AJ365" s="217"/>
      <c r="AK365" s="217"/>
      <c r="AL365" s="217"/>
      <c r="AM365" s="217"/>
      <c r="AN365" s="217"/>
      <c r="AO365" s="217"/>
      <c r="AP365" s="217"/>
      <c r="AQ365" s="217"/>
      <c r="AR365" s="217"/>
      <c r="AS365" s="217"/>
      <c r="AT365" s="217"/>
      <c r="AU365" s="217"/>
      <c r="AV365" s="217"/>
    </row>
    <row r="366" spans="36:48" x14ac:dyDescent="0.45">
      <c r="AJ366" s="217"/>
      <c r="AK366" s="217"/>
      <c r="AL366" s="217"/>
      <c r="AM366" s="217"/>
      <c r="AN366" s="217"/>
      <c r="AO366" s="217"/>
      <c r="AP366" s="217"/>
      <c r="AQ366" s="217"/>
      <c r="AR366" s="217"/>
      <c r="AS366" s="217"/>
      <c r="AT366" s="217"/>
      <c r="AU366" s="217"/>
      <c r="AV366" s="217"/>
    </row>
    <row r="367" spans="36:48" x14ac:dyDescent="0.45">
      <c r="AJ367" s="217"/>
      <c r="AK367" s="217"/>
      <c r="AL367" s="217"/>
      <c r="AM367" s="217"/>
      <c r="AN367" s="217"/>
      <c r="AO367" s="217"/>
      <c r="AP367" s="217"/>
      <c r="AQ367" s="217"/>
      <c r="AR367" s="217"/>
      <c r="AS367" s="217"/>
      <c r="AT367" s="217"/>
      <c r="AU367" s="217"/>
      <c r="AV367" s="217"/>
    </row>
    <row r="368" spans="36:48" x14ac:dyDescent="0.45">
      <c r="AJ368" s="217"/>
      <c r="AK368" s="217"/>
      <c r="AL368" s="217"/>
      <c r="AM368" s="217"/>
      <c r="AN368" s="217"/>
      <c r="AO368" s="217"/>
      <c r="AP368" s="217"/>
      <c r="AQ368" s="217"/>
      <c r="AR368" s="217"/>
      <c r="AS368" s="217"/>
      <c r="AT368" s="217"/>
      <c r="AU368" s="217"/>
      <c r="AV368" s="217"/>
    </row>
    <row r="369" spans="36:48" x14ac:dyDescent="0.45">
      <c r="AJ369" s="217"/>
      <c r="AK369" s="217"/>
      <c r="AL369" s="217"/>
      <c r="AM369" s="217"/>
      <c r="AN369" s="217"/>
      <c r="AO369" s="217"/>
      <c r="AP369" s="217"/>
      <c r="AQ369" s="217"/>
      <c r="AR369" s="217"/>
      <c r="AS369" s="217"/>
      <c r="AT369" s="217"/>
      <c r="AU369" s="217"/>
      <c r="AV369" s="217"/>
    </row>
    <row r="370" spans="36:48" x14ac:dyDescent="0.45">
      <c r="AJ370" s="217"/>
      <c r="AK370" s="217"/>
      <c r="AL370" s="217"/>
      <c r="AM370" s="217"/>
      <c r="AN370" s="217"/>
      <c r="AO370" s="217"/>
      <c r="AP370" s="217"/>
      <c r="AQ370" s="217"/>
      <c r="AR370" s="217"/>
      <c r="AS370" s="217"/>
      <c r="AT370" s="217"/>
      <c r="AU370" s="217"/>
      <c r="AV370" s="217"/>
    </row>
    <row r="371" spans="36:48" x14ac:dyDescent="0.45">
      <c r="AJ371" s="217"/>
      <c r="AK371" s="217"/>
      <c r="AL371" s="217"/>
      <c r="AM371" s="217"/>
      <c r="AN371" s="217"/>
      <c r="AO371" s="217"/>
      <c r="AP371" s="217"/>
      <c r="AQ371" s="217"/>
      <c r="AR371" s="217"/>
      <c r="AS371" s="217"/>
      <c r="AT371" s="217"/>
      <c r="AU371" s="217"/>
      <c r="AV371" s="217"/>
    </row>
    <row r="372" spans="36:48" x14ac:dyDescent="0.45">
      <c r="AJ372" s="217"/>
      <c r="AK372" s="217"/>
      <c r="AL372" s="217"/>
      <c r="AM372" s="217"/>
      <c r="AN372" s="217"/>
      <c r="AO372" s="217"/>
      <c r="AP372" s="217"/>
      <c r="AQ372" s="217"/>
      <c r="AR372" s="217"/>
      <c r="AS372" s="217"/>
      <c r="AT372" s="217"/>
      <c r="AU372" s="217"/>
      <c r="AV372" s="217"/>
    </row>
    <row r="373" spans="36:48" x14ac:dyDescent="0.45">
      <c r="AJ373" s="217"/>
      <c r="AK373" s="217"/>
      <c r="AL373" s="217"/>
      <c r="AM373" s="217"/>
      <c r="AN373" s="217"/>
      <c r="AO373" s="217"/>
      <c r="AP373" s="217"/>
      <c r="AQ373" s="217"/>
      <c r="AR373" s="217"/>
      <c r="AS373" s="217"/>
      <c r="AT373" s="217"/>
      <c r="AU373" s="217"/>
      <c r="AV373" s="217"/>
    </row>
    <row r="374" spans="36:48" x14ac:dyDescent="0.45">
      <c r="AJ374" s="217"/>
      <c r="AK374" s="217"/>
      <c r="AL374" s="217"/>
      <c r="AM374" s="217"/>
      <c r="AN374" s="217"/>
      <c r="AO374" s="217"/>
      <c r="AP374" s="217"/>
      <c r="AQ374" s="217"/>
      <c r="AR374" s="217"/>
      <c r="AS374" s="217"/>
      <c r="AT374" s="217"/>
      <c r="AU374" s="217"/>
      <c r="AV374" s="217"/>
    </row>
    <row r="375" spans="36:48" x14ac:dyDescent="0.45">
      <c r="AJ375" s="217"/>
      <c r="AK375" s="217"/>
      <c r="AL375" s="217"/>
      <c r="AM375" s="217"/>
      <c r="AN375" s="217"/>
      <c r="AO375" s="217"/>
      <c r="AP375" s="217"/>
      <c r="AQ375" s="217"/>
      <c r="AR375" s="217"/>
      <c r="AS375" s="217"/>
      <c r="AT375" s="217"/>
      <c r="AU375" s="217"/>
      <c r="AV375" s="217"/>
    </row>
    <row r="376" spans="36:48" x14ac:dyDescent="0.45">
      <c r="AJ376" s="217"/>
      <c r="AK376" s="217"/>
      <c r="AL376" s="217"/>
      <c r="AM376" s="217"/>
      <c r="AN376" s="217"/>
      <c r="AO376" s="217"/>
      <c r="AP376" s="217"/>
      <c r="AQ376" s="217"/>
      <c r="AR376" s="217"/>
      <c r="AS376" s="217"/>
      <c r="AT376" s="217"/>
      <c r="AU376" s="217"/>
      <c r="AV376" s="217"/>
    </row>
    <row r="377" spans="36:48" x14ac:dyDescent="0.45">
      <c r="AJ377" s="217"/>
      <c r="AK377" s="217"/>
      <c r="AL377" s="217"/>
      <c r="AM377" s="217"/>
      <c r="AN377" s="217"/>
      <c r="AO377" s="217"/>
      <c r="AP377" s="217"/>
      <c r="AQ377" s="217"/>
      <c r="AR377" s="217"/>
      <c r="AS377" s="217"/>
      <c r="AT377" s="217"/>
      <c r="AU377" s="217"/>
      <c r="AV377" s="217"/>
    </row>
    <row r="378" spans="36:48" x14ac:dyDescent="0.45">
      <c r="AJ378" s="217"/>
      <c r="AK378" s="217"/>
      <c r="AL378" s="217"/>
      <c r="AM378" s="217"/>
      <c r="AN378" s="217"/>
      <c r="AO378" s="217"/>
      <c r="AP378" s="217"/>
      <c r="AQ378" s="217"/>
      <c r="AR378" s="217"/>
      <c r="AS378" s="217"/>
      <c r="AT378" s="217"/>
      <c r="AU378" s="217"/>
      <c r="AV378" s="217"/>
    </row>
    <row r="379" spans="36:48" x14ac:dyDescent="0.45">
      <c r="AJ379" s="217"/>
      <c r="AK379" s="217"/>
      <c r="AL379" s="217"/>
      <c r="AM379" s="217"/>
      <c r="AN379" s="217"/>
      <c r="AO379" s="217"/>
      <c r="AP379" s="217"/>
      <c r="AQ379" s="217"/>
      <c r="AR379" s="217"/>
      <c r="AS379" s="217"/>
      <c r="AT379" s="217"/>
      <c r="AU379" s="217"/>
      <c r="AV379" s="217"/>
    </row>
    <row r="380" spans="36:48" x14ac:dyDescent="0.45">
      <c r="AJ380" s="217"/>
      <c r="AK380" s="217"/>
      <c r="AL380" s="217"/>
      <c r="AM380" s="217"/>
      <c r="AN380" s="217"/>
      <c r="AO380" s="217"/>
      <c r="AP380" s="217"/>
      <c r="AQ380" s="217"/>
      <c r="AR380" s="217"/>
      <c r="AS380" s="217"/>
      <c r="AT380" s="217"/>
      <c r="AU380" s="217"/>
      <c r="AV380" s="217"/>
    </row>
    <row r="381" spans="36:48" x14ac:dyDescent="0.45">
      <c r="AJ381" s="217"/>
      <c r="AK381" s="217"/>
      <c r="AL381" s="217"/>
      <c r="AM381" s="217"/>
      <c r="AN381" s="217"/>
      <c r="AO381" s="217"/>
      <c r="AP381" s="217"/>
      <c r="AQ381" s="217"/>
      <c r="AR381" s="217"/>
      <c r="AS381" s="217"/>
      <c r="AT381" s="217"/>
      <c r="AU381" s="217"/>
      <c r="AV381" s="217"/>
    </row>
    <row r="382" spans="36:48" x14ac:dyDescent="0.45">
      <c r="AJ382" s="217"/>
      <c r="AK382" s="217"/>
      <c r="AL382" s="217"/>
      <c r="AM382" s="217"/>
      <c r="AN382" s="217"/>
      <c r="AO382" s="217"/>
      <c r="AP382" s="217"/>
      <c r="AQ382" s="217"/>
      <c r="AR382" s="217"/>
      <c r="AS382" s="217"/>
      <c r="AT382" s="217"/>
      <c r="AU382" s="217"/>
      <c r="AV382" s="217"/>
    </row>
    <row r="383" spans="36:48" x14ac:dyDescent="0.45">
      <c r="AJ383" s="217"/>
      <c r="AK383" s="217"/>
      <c r="AL383" s="217"/>
      <c r="AM383" s="217"/>
      <c r="AN383" s="217"/>
      <c r="AO383" s="217"/>
      <c r="AP383" s="217"/>
      <c r="AQ383" s="217"/>
      <c r="AR383" s="217"/>
      <c r="AS383" s="217"/>
      <c r="AT383" s="217"/>
      <c r="AU383" s="217"/>
      <c r="AV383" s="217"/>
    </row>
    <row r="384" spans="36:48" x14ac:dyDescent="0.45">
      <c r="AJ384" s="217"/>
      <c r="AK384" s="217"/>
      <c r="AL384" s="217"/>
      <c r="AM384" s="217"/>
      <c r="AN384" s="217"/>
      <c r="AO384" s="217"/>
      <c r="AP384" s="217"/>
      <c r="AQ384" s="217"/>
      <c r="AR384" s="217"/>
      <c r="AS384" s="217"/>
      <c r="AT384" s="217"/>
      <c r="AU384" s="217"/>
      <c r="AV384" s="217"/>
    </row>
    <row r="385" spans="36:48" x14ac:dyDescent="0.45">
      <c r="AJ385" s="217"/>
      <c r="AK385" s="217"/>
      <c r="AL385" s="217"/>
      <c r="AM385" s="217"/>
      <c r="AN385" s="217"/>
      <c r="AO385" s="217"/>
      <c r="AP385" s="217"/>
      <c r="AQ385" s="217"/>
      <c r="AR385" s="217"/>
      <c r="AS385" s="217"/>
      <c r="AT385" s="217"/>
      <c r="AU385" s="217"/>
      <c r="AV385" s="217"/>
    </row>
    <row r="386" spans="36:48" x14ac:dyDescent="0.45">
      <c r="AJ386" s="217"/>
      <c r="AK386" s="217"/>
      <c r="AL386" s="217"/>
      <c r="AM386" s="217"/>
      <c r="AN386" s="217"/>
      <c r="AO386" s="217"/>
      <c r="AP386" s="217"/>
      <c r="AQ386" s="217"/>
      <c r="AR386" s="217"/>
      <c r="AS386" s="217"/>
      <c r="AT386" s="217"/>
      <c r="AU386" s="217"/>
      <c r="AV386" s="217"/>
    </row>
    <row r="387" spans="36:48" x14ac:dyDescent="0.45">
      <c r="AJ387" s="217"/>
      <c r="AK387" s="217"/>
      <c r="AL387" s="217"/>
      <c r="AM387" s="217"/>
      <c r="AN387" s="217"/>
      <c r="AO387" s="217"/>
      <c r="AP387" s="217"/>
      <c r="AQ387" s="217"/>
      <c r="AR387" s="217"/>
      <c r="AS387" s="217"/>
      <c r="AT387" s="217"/>
      <c r="AU387" s="217"/>
      <c r="AV387" s="217"/>
    </row>
    <row r="388" spans="36:48" x14ac:dyDescent="0.45">
      <c r="AJ388" s="217"/>
      <c r="AK388" s="217"/>
      <c r="AL388" s="217"/>
      <c r="AM388" s="217"/>
      <c r="AN388" s="217"/>
      <c r="AO388" s="217"/>
      <c r="AP388" s="217"/>
      <c r="AQ388" s="217"/>
      <c r="AR388" s="217"/>
      <c r="AS388" s="217"/>
      <c r="AT388" s="217"/>
      <c r="AU388" s="217"/>
      <c r="AV388" s="217"/>
    </row>
    <row r="389" spans="36:48" x14ac:dyDescent="0.45">
      <c r="AJ389" s="217"/>
      <c r="AK389" s="217"/>
      <c r="AL389" s="217"/>
      <c r="AM389" s="217"/>
      <c r="AN389" s="217"/>
      <c r="AO389" s="217"/>
      <c r="AP389" s="217"/>
      <c r="AQ389" s="217"/>
      <c r="AR389" s="217"/>
      <c r="AS389" s="217"/>
      <c r="AT389" s="217"/>
      <c r="AU389" s="217"/>
      <c r="AV389" s="217"/>
    </row>
    <row r="390" spans="36:48" x14ac:dyDescent="0.45">
      <c r="AJ390" s="217"/>
      <c r="AK390" s="217"/>
      <c r="AL390" s="217"/>
      <c r="AM390" s="217"/>
      <c r="AN390" s="217"/>
      <c r="AO390" s="217"/>
      <c r="AP390" s="217"/>
      <c r="AQ390" s="217"/>
      <c r="AR390" s="217"/>
      <c r="AS390" s="217"/>
      <c r="AT390" s="217"/>
      <c r="AU390" s="217"/>
      <c r="AV390" s="217"/>
    </row>
    <row r="391" spans="36:48" x14ac:dyDescent="0.45">
      <c r="AJ391" s="217"/>
      <c r="AK391" s="217"/>
      <c r="AL391" s="217"/>
      <c r="AM391" s="217"/>
      <c r="AN391" s="217"/>
      <c r="AO391" s="217"/>
      <c r="AP391" s="217"/>
      <c r="AQ391" s="217"/>
      <c r="AR391" s="217"/>
      <c r="AS391" s="217"/>
      <c r="AT391" s="217"/>
      <c r="AU391" s="217"/>
      <c r="AV391" s="217"/>
    </row>
    <row r="392" spans="36:48" x14ac:dyDescent="0.45">
      <c r="AJ392" s="217"/>
      <c r="AK392" s="217"/>
      <c r="AL392" s="217"/>
      <c r="AM392" s="217"/>
      <c r="AN392" s="217"/>
      <c r="AO392" s="217"/>
      <c r="AP392" s="217"/>
      <c r="AQ392" s="217"/>
      <c r="AR392" s="217"/>
      <c r="AS392" s="217"/>
      <c r="AT392" s="217"/>
      <c r="AU392" s="217"/>
      <c r="AV392" s="217"/>
    </row>
    <row r="393" spans="36:48" x14ac:dyDescent="0.45">
      <c r="AJ393" s="217"/>
      <c r="AK393" s="217"/>
      <c r="AL393" s="217"/>
      <c r="AM393" s="217"/>
      <c r="AN393" s="217"/>
      <c r="AO393" s="217"/>
      <c r="AP393" s="217"/>
      <c r="AQ393" s="217"/>
      <c r="AR393" s="217"/>
      <c r="AS393" s="217"/>
      <c r="AT393" s="217"/>
      <c r="AU393" s="217"/>
      <c r="AV393" s="217"/>
    </row>
    <row r="394" spans="36:48" x14ac:dyDescent="0.45">
      <c r="AJ394" s="217"/>
      <c r="AK394" s="217"/>
      <c r="AL394" s="217"/>
      <c r="AM394" s="217"/>
      <c r="AN394" s="217"/>
      <c r="AO394" s="217"/>
      <c r="AP394" s="217"/>
      <c r="AQ394" s="217"/>
      <c r="AR394" s="217"/>
      <c r="AS394" s="217"/>
      <c r="AT394" s="217"/>
      <c r="AU394" s="217"/>
      <c r="AV394" s="217"/>
    </row>
    <row r="395" spans="36:48" x14ac:dyDescent="0.45">
      <c r="AJ395" s="217"/>
      <c r="AK395" s="217"/>
      <c r="AL395" s="217"/>
      <c r="AM395" s="217"/>
      <c r="AN395" s="217"/>
      <c r="AO395" s="217"/>
      <c r="AP395" s="217"/>
      <c r="AQ395" s="217"/>
      <c r="AR395" s="217"/>
      <c r="AS395" s="217"/>
      <c r="AT395" s="217"/>
      <c r="AU395" s="217"/>
      <c r="AV395" s="217"/>
    </row>
    <row r="396" spans="36:48" x14ac:dyDescent="0.45">
      <c r="AJ396" s="217"/>
      <c r="AK396" s="217"/>
      <c r="AL396" s="217"/>
      <c r="AM396" s="217"/>
      <c r="AN396" s="217"/>
      <c r="AO396" s="217"/>
      <c r="AP396" s="217"/>
      <c r="AQ396" s="217"/>
      <c r="AR396" s="217"/>
      <c r="AS396" s="217"/>
      <c r="AT396" s="217"/>
      <c r="AU396" s="217"/>
      <c r="AV396" s="217"/>
    </row>
    <row r="397" spans="36:48" x14ac:dyDescent="0.45">
      <c r="AJ397" s="217"/>
      <c r="AK397" s="217"/>
      <c r="AL397" s="217"/>
      <c r="AM397" s="217"/>
      <c r="AN397" s="217"/>
      <c r="AO397" s="217"/>
      <c r="AP397" s="217"/>
      <c r="AQ397" s="217"/>
      <c r="AR397" s="217"/>
      <c r="AS397" s="217"/>
      <c r="AT397" s="217"/>
      <c r="AU397" s="217"/>
      <c r="AV397" s="217"/>
    </row>
    <row r="398" spans="36:48" x14ac:dyDescent="0.45">
      <c r="AJ398" s="217"/>
      <c r="AK398" s="217"/>
      <c r="AL398" s="217"/>
      <c r="AM398" s="217"/>
      <c r="AN398" s="217"/>
      <c r="AO398" s="217"/>
      <c r="AP398" s="217"/>
      <c r="AQ398" s="217"/>
      <c r="AR398" s="217"/>
      <c r="AS398" s="217"/>
      <c r="AT398" s="217"/>
      <c r="AU398" s="217"/>
      <c r="AV398" s="217"/>
    </row>
    <row r="399" spans="36:48" x14ac:dyDescent="0.45">
      <c r="AJ399" s="217"/>
      <c r="AK399" s="217"/>
      <c r="AL399" s="217"/>
      <c r="AM399" s="217"/>
      <c r="AN399" s="217"/>
      <c r="AO399" s="217"/>
      <c r="AP399" s="217"/>
      <c r="AQ399" s="217"/>
      <c r="AR399" s="217"/>
      <c r="AS399" s="217"/>
      <c r="AT399" s="217"/>
      <c r="AU399" s="217"/>
      <c r="AV399" s="217"/>
    </row>
    <row r="400" spans="36:48" x14ac:dyDescent="0.45">
      <c r="AJ400" s="217"/>
      <c r="AK400" s="217"/>
      <c r="AL400" s="217"/>
      <c r="AM400" s="217"/>
      <c r="AN400" s="217"/>
      <c r="AO400" s="217"/>
      <c r="AP400" s="217"/>
      <c r="AQ400" s="217"/>
      <c r="AR400" s="217"/>
      <c r="AS400" s="217"/>
      <c r="AT400" s="217"/>
      <c r="AU400" s="217"/>
      <c r="AV400" s="217"/>
    </row>
    <row r="401" spans="36:48" x14ac:dyDescent="0.45">
      <c r="AJ401" s="217"/>
      <c r="AK401" s="217"/>
      <c r="AL401" s="217"/>
      <c r="AM401" s="217"/>
      <c r="AN401" s="217"/>
      <c r="AO401" s="217"/>
      <c r="AP401" s="217"/>
      <c r="AQ401" s="217"/>
      <c r="AR401" s="217"/>
      <c r="AS401" s="217"/>
      <c r="AT401" s="217"/>
      <c r="AU401" s="217"/>
      <c r="AV401" s="217"/>
    </row>
    <row r="402" spans="36:48" x14ac:dyDescent="0.45">
      <c r="AJ402" s="217"/>
      <c r="AK402" s="217"/>
      <c r="AL402" s="217"/>
      <c r="AM402" s="217"/>
      <c r="AN402" s="217"/>
      <c r="AO402" s="217"/>
      <c r="AP402" s="217"/>
      <c r="AQ402" s="217"/>
      <c r="AR402" s="217"/>
      <c r="AS402" s="217"/>
      <c r="AT402" s="217"/>
      <c r="AU402" s="217"/>
      <c r="AV402" s="217"/>
    </row>
    <row r="403" spans="36:48" x14ac:dyDescent="0.45">
      <c r="AJ403" s="217"/>
      <c r="AK403" s="217"/>
      <c r="AL403" s="217"/>
      <c r="AM403" s="217"/>
      <c r="AN403" s="217"/>
      <c r="AO403" s="217"/>
      <c r="AP403" s="217"/>
      <c r="AQ403" s="217"/>
      <c r="AR403" s="217"/>
      <c r="AS403" s="217"/>
      <c r="AT403" s="217"/>
      <c r="AU403" s="217"/>
      <c r="AV403" s="217"/>
    </row>
    <row r="404" spans="36:48" x14ac:dyDescent="0.45">
      <c r="AJ404" s="217"/>
      <c r="AK404" s="217"/>
      <c r="AL404" s="217"/>
      <c r="AM404" s="217"/>
      <c r="AN404" s="217"/>
      <c r="AO404" s="217"/>
      <c r="AP404" s="217"/>
      <c r="AQ404" s="217"/>
      <c r="AR404" s="217"/>
      <c r="AS404" s="217"/>
      <c r="AT404" s="217"/>
      <c r="AU404" s="217"/>
      <c r="AV404" s="217"/>
    </row>
    <row r="405" spans="36:48" x14ac:dyDescent="0.45">
      <c r="AJ405" s="217"/>
      <c r="AK405" s="217"/>
      <c r="AL405" s="217"/>
      <c r="AM405" s="217"/>
      <c r="AN405" s="217"/>
      <c r="AO405" s="217"/>
      <c r="AP405" s="217"/>
      <c r="AQ405" s="217"/>
      <c r="AR405" s="217"/>
      <c r="AS405" s="217"/>
      <c r="AT405" s="217"/>
      <c r="AU405" s="217"/>
      <c r="AV405" s="217"/>
    </row>
    <row r="406" spans="36:48" x14ac:dyDescent="0.45">
      <c r="AJ406" s="217"/>
      <c r="AK406" s="217"/>
      <c r="AL406" s="217"/>
      <c r="AM406" s="217"/>
      <c r="AN406" s="217"/>
      <c r="AO406" s="217"/>
      <c r="AP406" s="217"/>
      <c r="AQ406" s="217"/>
      <c r="AR406" s="217"/>
      <c r="AS406" s="217"/>
      <c r="AT406" s="217"/>
      <c r="AU406" s="217"/>
      <c r="AV406" s="217"/>
    </row>
    <row r="407" spans="36:48" x14ac:dyDescent="0.45">
      <c r="AJ407" s="217"/>
      <c r="AK407" s="217"/>
      <c r="AL407" s="217"/>
      <c r="AM407" s="217"/>
      <c r="AN407" s="217"/>
      <c r="AO407" s="217"/>
      <c r="AP407" s="217"/>
      <c r="AQ407" s="217"/>
      <c r="AR407" s="217"/>
      <c r="AS407" s="217"/>
      <c r="AT407" s="217"/>
      <c r="AU407" s="217"/>
      <c r="AV407" s="217"/>
    </row>
    <row r="408" spans="36:48" x14ac:dyDescent="0.45">
      <c r="AJ408" s="217"/>
      <c r="AK408" s="217"/>
      <c r="AL408" s="217"/>
      <c r="AM408" s="217"/>
      <c r="AN408" s="217"/>
      <c r="AO408" s="217"/>
      <c r="AP408" s="217"/>
      <c r="AQ408" s="217"/>
      <c r="AR408" s="217"/>
      <c r="AS408" s="217"/>
      <c r="AT408" s="217"/>
      <c r="AU408" s="217"/>
      <c r="AV408" s="217"/>
    </row>
    <row r="409" spans="36:48" x14ac:dyDescent="0.45">
      <c r="AJ409" s="217"/>
      <c r="AK409" s="217"/>
      <c r="AL409" s="217"/>
      <c r="AM409" s="217"/>
      <c r="AN409" s="217"/>
      <c r="AO409" s="217"/>
      <c r="AP409" s="217"/>
      <c r="AQ409" s="217"/>
      <c r="AR409" s="217"/>
      <c r="AS409" s="217"/>
      <c r="AT409" s="217"/>
      <c r="AU409" s="217"/>
      <c r="AV409" s="217"/>
    </row>
    <row r="410" spans="36:48" x14ac:dyDescent="0.45">
      <c r="AJ410" s="217"/>
      <c r="AK410" s="217"/>
      <c r="AL410" s="217"/>
      <c r="AM410" s="217"/>
      <c r="AN410" s="217"/>
      <c r="AO410" s="217"/>
      <c r="AP410" s="217"/>
      <c r="AQ410" s="217"/>
      <c r="AR410" s="217"/>
      <c r="AS410" s="217"/>
      <c r="AT410" s="217"/>
      <c r="AU410" s="217"/>
      <c r="AV410" s="217"/>
    </row>
    <row r="411" spans="36:48" x14ac:dyDescent="0.45">
      <c r="AJ411" s="217"/>
      <c r="AK411" s="217"/>
      <c r="AL411" s="217"/>
      <c r="AM411" s="217"/>
      <c r="AN411" s="217"/>
      <c r="AO411" s="217"/>
      <c r="AP411" s="217"/>
      <c r="AQ411" s="217"/>
      <c r="AR411" s="217"/>
      <c r="AS411" s="217"/>
      <c r="AT411" s="217"/>
      <c r="AU411" s="217"/>
      <c r="AV411" s="217"/>
    </row>
    <row r="412" spans="36:48" x14ac:dyDescent="0.45">
      <c r="AJ412" s="217"/>
      <c r="AK412" s="217"/>
      <c r="AL412" s="217"/>
      <c r="AM412" s="217"/>
      <c r="AN412" s="217"/>
      <c r="AO412" s="217"/>
      <c r="AP412" s="217"/>
      <c r="AQ412" s="217"/>
      <c r="AR412" s="217"/>
      <c r="AS412" s="217"/>
      <c r="AT412" s="217"/>
      <c r="AU412" s="217"/>
      <c r="AV412" s="217"/>
    </row>
    <row r="413" spans="36:48" x14ac:dyDescent="0.45">
      <c r="AJ413" s="217"/>
      <c r="AK413" s="217"/>
      <c r="AL413" s="217"/>
      <c r="AM413" s="217"/>
      <c r="AN413" s="217"/>
      <c r="AO413" s="217"/>
      <c r="AP413" s="217"/>
      <c r="AQ413" s="217"/>
      <c r="AR413" s="217"/>
      <c r="AS413" s="217"/>
      <c r="AT413" s="217"/>
      <c r="AU413" s="217"/>
      <c r="AV413" s="217"/>
    </row>
    <row r="414" spans="36:48" x14ac:dyDescent="0.45">
      <c r="AJ414" s="217"/>
      <c r="AK414" s="217"/>
      <c r="AL414" s="217"/>
      <c r="AM414" s="217"/>
      <c r="AN414" s="217"/>
      <c r="AO414" s="217"/>
      <c r="AP414" s="217"/>
      <c r="AQ414" s="217"/>
      <c r="AR414" s="217"/>
      <c r="AS414" s="217"/>
      <c r="AT414" s="217"/>
      <c r="AU414" s="217"/>
      <c r="AV414" s="217"/>
    </row>
    <row r="415" spans="36:48" x14ac:dyDescent="0.45">
      <c r="AJ415" s="217"/>
      <c r="AK415" s="217"/>
      <c r="AL415" s="217"/>
      <c r="AM415" s="217"/>
      <c r="AN415" s="217"/>
      <c r="AO415" s="217"/>
      <c r="AP415" s="217"/>
      <c r="AQ415" s="217"/>
      <c r="AR415" s="217"/>
      <c r="AS415" s="217"/>
      <c r="AT415" s="217"/>
      <c r="AU415" s="217"/>
      <c r="AV415" s="217"/>
    </row>
    <row r="416" spans="36:48" x14ac:dyDescent="0.45">
      <c r="AJ416" s="217"/>
      <c r="AK416" s="217"/>
      <c r="AL416" s="217"/>
      <c r="AM416" s="217"/>
      <c r="AN416" s="217"/>
      <c r="AO416" s="217"/>
      <c r="AP416" s="217"/>
      <c r="AQ416" s="217"/>
      <c r="AR416" s="217"/>
      <c r="AS416" s="217"/>
      <c r="AT416" s="217"/>
      <c r="AU416" s="217"/>
      <c r="AV416" s="217"/>
    </row>
    <row r="417" spans="36:48" x14ac:dyDescent="0.45">
      <c r="AJ417" s="217"/>
      <c r="AK417" s="217"/>
      <c r="AL417" s="217"/>
      <c r="AM417" s="217"/>
      <c r="AN417" s="217"/>
      <c r="AO417" s="217"/>
      <c r="AP417" s="217"/>
      <c r="AQ417" s="217"/>
      <c r="AR417" s="217"/>
      <c r="AS417" s="217"/>
      <c r="AT417" s="217"/>
      <c r="AU417" s="217"/>
      <c r="AV417" s="217"/>
    </row>
    <row r="418" spans="36:48" x14ac:dyDescent="0.45">
      <c r="AJ418" s="217"/>
      <c r="AK418" s="217"/>
      <c r="AL418" s="217"/>
      <c r="AM418" s="217"/>
      <c r="AN418" s="217"/>
      <c r="AO418" s="217"/>
      <c r="AP418" s="217"/>
      <c r="AQ418" s="217"/>
      <c r="AR418" s="217"/>
      <c r="AS418" s="217"/>
      <c r="AT418" s="217"/>
      <c r="AU418" s="217"/>
      <c r="AV418" s="217"/>
    </row>
    <row r="419" spans="36:48" x14ac:dyDescent="0.45">
      <c r="AJ419" s="217"/>
      <c r="AK419" s="217"/>
      <c r="AL419" s="217"/>
      <c r="AM419" s="217"/>
      <c r="AN419" s="217"/>
      <c r="AO419" s="217"/>
      <c r="AP419" s="217"/>
      <c r="AQ419" s="217"/>
      <c r="AR419" s="217"/>
      <c r="AS419" s="217"/>
      <c r="AT419" s="217"/>
      <c r="AU419" s="217"/>
      <c r="AV419" s="217"/>
    </row>
    <row r="420" spans="36:48" x14ac:dyDescent="0.45">
      <c r="AJ420" s="217"/>
      <c r="AK420" s="217"/>
      <c r="AL420" s="217"/>
      <c r="AM420" s="217"/>
      <c r="AN420" s="217"/>
      <c r="AO420" s="217"/>
      <c r="AP420" s="217"/>
      <c r="AQ420" s="217"/>
      <c r="AR420" s="217"/>
      <c r="AS420" s="217"/>
      <c r="AT420" s="217"/>
      <c r="AU420" s="217"/>
      <c r="AV420" s="217"/>
    </row>
    <row r="421" spans="36:48" x14ac:dyDescent="0.45">
      <c r="AJ421" s="217"/>
      <c r="AK421" s="217"/>
      <c r="AL421" s="217"/>
      <c r="AM421" s="217"/>
      <c r="AN421" s="217"/>
      <c r="AO421" s="217"/>
      <c r="AP421" s="217"/>
      <c r="AQ421" s="217"/>
      <c r="AR421" s="217"/>
      <c r="AS421" s="217"/>
      <c r="AT421" s="217"/>
      <c r="AU421" s="217"/>
      <c r="AV421" s="217"/>
    </row>
    <row r="422" spans="36:48" x14ac:dyDescent="0.45">
      <c r="AJ422" s="217"/>
      <c r="AK422" s="217"/>
      <c r="AL422" s="217"/>
      <c r="AM422" s="217"/>
      <c r="AN422" s="217"/>
      <c r="AO422" s="217"/>
      <c r="AP422" s="217"/>
      <c r="AQ422" s="217"/>
      <c r="AR422" s="217"/>
      <c r="AS422" s="217"/>
      <c r="AT422" s="217"/>
      <c r="AU422" s="217"/>
      <c r="AV422" s="217"/>
    </row>
    <row r="423" spans="36:48" x14ac:dyDescent="0.45">
      <c r="AJ423" s="217"/>
      <c r="AK423" s="217"/>
      <c r="AL423" s="217"/>
      <c r="AM423" s="217"/>
      <c r="AN423" s="217"/>
      <c r="AO423" s="217"/>
      <c r="AP423" s="217"/>
      <c r="AQ423" s="217"/>
      <c r="AR423" s="217"/>
      <c r="AS423" s="217"/>
      <c r="AT423" s="217"/>
      <c r="AU423" s="217"/>
      <c r="AV423" s="217"/>
    </row>
    <row r="424" spans="36:48" x14ac:dyDescent="0.45">
      <c r="AJ424" s="217"/>
      <c r="AK424" s="217"/>
      <c r="AL424" s="217"/>
      <c r="AM424" s="217"/>
      <c r="AN424" s="217"/>
      <c r="AO424" s="217"/>
      <c r="AP424" s="217"/>
      <c r="AQ424" s="217"/>
      <c r="AR424" s="217"/>
      <c r="AS424" s="217"/>
      <c r="AT424" s="217"/>
      <c r="AU424" s="217"/>
      <c r="AV424" s="217"/>
    </row>
    <row r="425" spans="36:48" x14ac:dyDescent="0.45">
      <c r="AJ425" s="217"/>
      <c r="AK425" s="217"/>
      <c r="AL425" s="217"/>
      <c r="AM425" s="217"/>
      <c r="AN425" s="217"/>
      <c r="AO425" s="217"/>
      <c r="AP425" s="217"/>
      <c r="AQ425" s="217"/>
      <c r="AR425" s="217"/>
      <c r="AS425" s="217"/>
      <c r="AT425" s="217"/>
      <c r="AU425" s="217"/>
      <c r="AV425" s="217"/>
    </row>
    <row r="426" spans="36:48" x14ac:dyDescent="0.45">
      <c r="AJ426" s="217"/>
      <c r="AK426" s="217"/>
      <c r="AL426" s="217"/>
      <c r="AM426" s="217"/>
      <c r="AN426" s="217"/>
      <c r="AO426" s="217"/>
      <c r="AP426" s="217"/>
      <c r="AQ426" s="217"/>
      <c r="AR426" s="217"/>
      <c r="AS426" s="217"/>
      <c r="AT426" s="217"/>
      <c r="AU426" s="217"/>
      <c r="AV426" s="217"/>
    </row>
    <row r="427" spans="36:48" x14ac:dyDescent="0.45">
      <c r="AJ427" s="217"/>
      <c r="AK427" s="217"/>
      <c r="AL427" s="217"/>
      <c r="AM427" s="217"/>
      <c r="AN427" s="217"/>
      <c r="AO427" s="217"/>
      <c r="AP427" s="217"/>
      <c r="AQ427" s="217"/>
      <c r="AR427" s="217"/>
      <c r="AS427" s="217"/>
      <c r="AT427" s="217"/>
      <c r="AU427" s="217"/>
      <c r="AV427" s="217"/>
    </row>
    <row r="428" spans="36:48" x14ac:dyDescent="0.45">
      <c r="AJ428" s="217"/>
      <c r="AK428" s="217"/>
      <c r="AL428" s="217"/>
      <c r="AM428" s="217"/>
      <c r="AN428" s="217"/>
      <c r="AO428" s="217"/>
      <c r="AP428" s="217"/>
      <c r="AQ428" s="217"/>
      <c r="AR428" s="217"/>
      <c r="AS428" s="217"/>
      <c r="AT428" s="217"/>
      <c r="AU428" s="217"/>
      <c r="AV428" s="217"/>
    </row>
    <row r="429" spans="36:48" x14ac:dyDescent="0.45">
      <c r="AJ429" s="217"/>
      <c r="AK429" s="217"/>
      <c r="AL429" s="217"/>
      <c r="AM429" s="217"/>
      <c r="AN429" s="217"/>
      <c r="AO429" s="217"/>
      <c r="AP429" s="217"/>
      <c r="AQ429" s="217"/>
      <c r="AR429" s="217"/>
      <c r="AS429" s="217"/>
      <c r="AT429" s="217"/>
      <c r="AU429" s="217"/>
      <c r="AV429" s="217"/>
    </row>
    <row r="430" spans="36:48" x14ac:dyDescent="0.45">
      <c r="AJ430" s="217"/>
      <c r="AK430" s="217"/>
      <c r="AL430" s="217"/>
      <c r="AM430" s="217"/>
      <c r="AN430" s="217"/>
      <c r="AO430" s="217"/>
      <c r="AP430" s="217"/>
      <c r="AQ430" s="217"/>
      <c r="AR430" s="217"/>
      <c r="AS430" s="217"/>
      <c r="AT430" s="217"/>
      <c r="AU430" s="217"/>
      <c r="AV430" s="217"/>
    </row>
    <row r="431" spans="36:48" x14ac:dyDescent="0.45">
      <c r="AJ431" s="217"/>
      <c r="AK431" s="217"/>
      <c r="AL431" s="217"/>
      <c r="AM431" s="217"/>
      <c r="AN431" s="217"/>
      <c r="AO431" s="217"/>
      <c r="AP431" s="217"/>
      <c r="AQ431" s="217"/>
      <c r="AR431" s="217"/>
      <c r="AS431" s="217"/>
      <c r="AT431" s="217"/>
      <c r="AU431" s="217"/>
      <c r="AV431" s="217"/>
    </row>
    <row r="432" spans="36:48" x14ac:dyDescent="0.45">
      <c r="AJ432" s="217"/>
      <c r="AK432" s="217"/>
      <c r="AL432" s="217"/>
      <c r="AM432" s="217"/>
      <c r="AN432" s="217"/>
      <c r="AO432" s="217"/>
      <c r="AP432" s="217"/>
      <c r="AQ432" s="217"/>
      <c r="AR432" s="217"/>
      <c r="AS432" s="217"/>
      <c r="AT432" s="217"/>
      <c r="AU432" s="217"/>
      <c r="AV432" s="217"/>
    </row>
    <row r="433" spans="36:48" x14ac:dyDescent="0.45">
      <c r="AJ433" s="217"/>
      <c r="AK433" s="217"/>
      <c r="AL433" s="217"/>
      <c r="AM433" s="217"/>
      <c r="AN433" s="217"/>
      <c r="AO433" s="217"/>
      <c r="AP433" s="217"/>
      <c r="AQ433" s="217"/>
      <c r="AR433" s="217"/>
      <c r="AS433" s="217"/>
      <c r="AT433" s="217"/>
      <c r="AU433" s="217"/>
      <c r="AV433" s="217"/>
    </row>
    <row r="434" spans="36:48" x14ac:dyDescent="0.45">
      <c r="AJ434" s="217"/>
      <c r="AK434" s="217"/>
      <c r="AL434" s="217"/>
      <c r="AM434" s="217"/>
      <c r="AN434" s="217"/>
      <c r="AO434" s="217"/>
      <c r="AP434" s="217"/>
      <c r="AQ434" s="217"/>
      <c r="AR434" s="217"/>
      <c r="AS434" s="217"/>
      <c r="AT434" s="217"/>
      <c r="AU434" s="217"/>
      <c r="AV434" s="217"/>
    </row>
    <row r="435" spans="36:48" x14ac:dyDescent="0.45">
      <c r="AJ435" s="217"/>
      <c r="AK435" s="217"/>
      <c r="AL435" s="217"/>
      <c r="AM435" s="217"/>
      <c r="AN435" s="217"/>
      <c r="AO435" s="217"/>
      <c r="AP435" s="217"/>
      <c r="AQ435" s="217"/>
      <c r="AR435" s="217"/>
      <c r="AS435" s="217"/>
      <c r="AT435" s="217"/>
      <c r="AU435" s="217"/>
      <c r="AV435" s="217"/>
    </row>
    <row r="436" spans="36:48" x14ac:dyDescent="0.45">
      <c r="AJ436" s="217"/>
      <c r="AK436" s="217"/>
      <c r="AL436" s="217"/>
      <c r="AM436" s="217"/>
      <c r="AN436" s="217"/>
      <c r="AO436" s="217"/>
      <c r="AP436" s="217"/>
      <c r="AQ436" s="217"/>
      <c r="AR436" s="217"/>
      <c r="AS436" s="217"/>
      <c r="AT436" s="217"/>
      <c r="AU436" s="217"/>
      <c r="AV436" s="217"/>
    </row>
    <row r="437" spans="36:48" x14ac:dyDescent="0.45">
      <c r="AJ437" s="217"/>
      <c r="AK437" s="217"/>
      <c r="AL437" s="217"/>
      <c r="AM437" s="217"/>
      <c r="AN437" s="217"/>
      <c r="AO437" s="217"/>
      <c r="AP437" s="217"/>
      <c r="AQ437" s="217"/>
      <c r="AR437" s="217"/>
      <c r="AS437" s="217"/>
      <c r="AT437" s="217"/>
      <c r="AU437" s="217"/>
      <c r="AV437" s="217"/>
    </row>
    <row r="438" spans="36:48" x14ac:dyDescent="0.45">
      <c r="AJ438" s="217"/>
      <c r="AK438" s="217"/>
      <c r="AL438" s="217"/>
      <c r="AM438" s="217"/>
      <c r="AN438" s="217"/>
      <c r="AO438" s="217"/>
      <c r="AP438" s="217"/>
      <c r="AQ438" s="217"/>
      <c r="AR438" s="217"/>
      <c r="AS438" s="217"/>
      <c r="AT438" s="217"/>
      <c r="AU438" s="217"/>
      <c r="AV438" s="217"/>
    </row>
    <row r="439" spans="36:48" x14ac:dyDescent="0.45">
      <c r="AJ439" s="217"/>
      <c r="AK439" s="217"/>
      <c r="AL439" s="217"/>
      <c r="AM439" s="217"/>
      <c r="AN439" s="217"/>
      <c r="AO439" s="217"/>
      <c r="AP439" s="217"/>
      <c r="AQ439" s="217"/>
      <c r="AR439" s="217"/>
      <c r="AS439" s="217"/>
      <c r="AT439" s="217"/>
      <c r="AU439" s="217"/>
      <c r="AV439" s="217"/>
    </row>
    <row r="440" spans="36:48" x14ac:dyDescent="0.45">
      <c r="AJ440" s="217"/>
      <c r="AK440" s="217"/>
      <c r="AL440" s="217"/>
      <c r="AM440" s="217"/>
      <c r="AN440" s="217"/>
      <c r="AO440" s="217"/>
      <c r="AP440" s="217"/>
      <c r="AQ440" s="217"/>
      <c r="AR440" s="217"/>
      <c r="AS440" s="217"/>
      <c r="AT440" s="217"/>
      <c r="AU440" s="217"/>
      <c r="AV440" s="217"/>
    </row>
    <row r="441" spans="36:48" x14ac:dyDescent="0.45">
      <c r="AJ441" s="217"/>
      <c r="AK441" s="217"/>
      <c r="AL441" s="217"/>
      <c r="AM441" s="217"/>
      <c r="AN441" s="217"/>
      <c r="AO441" s="217"/>
      <c r="AP441" s="217"/>
      <c r="AQ441" s="217"/>
      <c r="AR441" s="217"/>
      <c r="AS441" s="217"/>
      <c r="AT441" s="217"/>
      <c r="AU441" s="217"/>
      <c r="AV441" s="217"/>
    </row>
    <row r="442" spans="36:48" x14ac:dyDescent="0.45">
      <c r="AJ442" s="217"/>
      <c r="AK442" s="217"/>
      <c r="AL442" s="217"/>
      <c r="AM442" s="217"/>
      <c r="AN442" s="217"/>
      <c r="AO442" s="217"/>
      <c r="AP442" s="217"/>
      <c r="AQ442" s="217"/>
      <c r="AR442" s="217"/>
      <c r="AS442" s="217"/>
      <c r="AT442" s="217"/>
      <c r="AU442" s="217"/>
      <c r="AV442" s="217"/>
    </row>
    <row r="443" spans="36:48" x14ac:dyDescent="0.45">
      <c r="AJ443" s="217"/>
      <c r="AK443" s="217"/>
      <c r="AL443" s="217"/>
      <c r="AM443" s="217"/>
      <c r="AN443" s="217"/>
      <c r="AO443" s="217"/>
      <c r="AP443" s="217"/>
      <c r="AQ443" s="217"/>
      <c r="AR443" s="217"/>
      <c r="AS443" s="217"/>
      <c r="AT443" s="217"/>
      <c r="AU443" s="217"/>
      <c r="AV443" s="217"/>
    </row>
    <row r="444" spans="36:48" x14ac:dyDescent="0.45">
      <c r="AJ444" s="217"/>
      <c r="AK444" s="217"/>
      <c r="AL444" s="217"/>
      <c r="AM444" s="217"/>
      <c r="AN444" s="217"/>
      <c r="AO444" s="217"/>
      <c r="AP444" s="217"/>
      <c r="AQ444" s="217"/>
      <c r="AR444" s="217"/>
      <c r="AS444" s="217"/>
      <c r="AT444" s="217"/>
      <c r="AU444" s="217"/>
      <c r="AV444" s="217"/>
    </row>
    <row r="445" spans="36:48" x14ac:dyDescent="0.45">
      <c r="AJ445" s="217"/>
      <c r="AK445" s="217"/>
      <c r="AL445" s="217"/>
      <c r="AM445" s="217"/>
      <c r="AN445" s="217"/>
      <c r="AO445" s="217"/>
      <c r="AP445" s="217"/>
      <c r="AQ445" s="217"/>
      <c r="AR445" s="217"/>
      <c r="AS445" s="217"/>
      <c r="AT445" s="217"/>
      <c r="AU445" s="217"/>
      <c r="AV445" s="217"/>
    </row>
    <row r="446" spans="36:48" x14ac:dyDescent="0.45">
      <c r="AJ446" s="217"/>
      <c r="AK446" s="217"/>
      <c r="AL446" s="217"/>
      <c r="AM446" s="217"/>
      <c r="AN446" s="217"/>
      <c r="AO446" s="217"/>
      <c r="AP446" s="217"/>
      <c r="AQ446" s="217"/>
      <c r="AR446" s="217"/>
      <c r="AS446" s="217"/>
      <c r="AT446" s="217"/>
      <c r="AU446" s="217"/>
      <c r="AV446" s="217"/>
    </row>
    <row r="447" spans="36:48" x14ac:dyDescent="0.45">
      <c r="AJ447" s="217"/>
      <c r="AK447" s="217"/>
      <c r="AL447" s="217"/>
      <c r="AM447" s="217"/>
      <c r="AN447" s="217"/>
      <c r="AO447" s="217"/>
      <c r="AP447" s="217"/>
      <c r="AQ447" s="217"/>
      <c r="AR447" s="217"/>
      <c r="AS447" s="217"/>
      <c r="AT447" s="217"/>
      <c r="AU447" s="217"/>
      <c r="AV447" s="217"/>
    </row>
    <row r="448" spans="36:48" x14ac:dyDescent="0.45">
      <c r="AJ448" s="217"/>
      <c r="AK448" s="217"/>
      <c r="AL448" s="217"/>
      <c r="AM448" s="217"/>
      <c r="AN448" s="217"/>
      <c r="AO448" s="217"/>
      <c r="AP448" s="217"/>
      <c r="AQ448" s="217"/>
      <c r="AR448" s="217"/>
      <c r="AS448" s="217"/>
      <c r="AT448" s="217"/>
      <c r="AU448" s="217"/>
      <c r="AV448" s="217"/>
    </row>
    <row r="449" spans="36:48" x14ac:dyDescent="0.45">
      <c r="AJ449" s="217"/>
      <c r="AK449" s="217"/>
      <c r="AL449" s="217"/>
      <c r="AM449" s="217"/>
      <c r="AN449" s="217"/>
      <c r="AO449" s="217"/>
      <c r="AP449" s="217"/>
      <c r="AQ449" s="217"/>
      <c r="AR449" s="217"/>
      <c r="AS449" s="217"/>
      <c r="AT449" s="217"/>
      <c r="AU449" s="217"/>
      <c r="AV449" s="217"/>
    </row>
    <row r="450" spans="36:48" x14ac:dyDescent="0.45">
      <c r="AJ450" s="217"/>
      <c r="AK450" s="217"/>
      <c r="AL450" s="217"/>
      <c r="AM450" s="217"/>
      <c r="AN450" s="217"/>
      <c r="AO450" s="217"/>
      <c r="AP450" s="217"/>
      <c r="AQ450" s="217"/>
      <c r="AR450" s="217"/>
      <c r="AS450" s="217"/>
      <c r="AT450" s="217"/>
      <c r="AU450" s="217"/>
      <c r="AV450" s="217"/>
    </row>
    <row r="451" spans="36:48" x14ac:dyDescent="0.45">
      <c r="AJ451" s="217"/>
      <c r="AK451" s="217"/>
      <c r="AL451" s="217"/>
      <c r="AM451" s="217"/>
      <c r="AN451" s="217"/>
      <c r="AO451" s="217"/>
      <c r="AP451" s="217"/>
      <c r="AQ451" s="217"/>
      <c r="AR451" s="217"/>
      <c r="AS451" s="217"/>
      <c r="AT451" s="217"/>
      <c r="AU451" s="217"/>
      <c r="AV451" s="217"/>
    </row>
    <row r="452" spans="36:48" x14ac:dyDescent="0.45">
      <c r="AJ452" s="217"/>
      <c r="AK452" s="217"/>
      <c r="AL452" s="217"/>
      <c r="AM452" s="217"/>
      <c r="AN452" s="217"/>
      <c r="AO452" s="217"/>
      <c r="AP452" s="217"/>
      <c r="AQ452" s="217"/>
      <c r="AR452" s="217"/>
      <c r="AS452" s="217"/>
      <c r="AT452" s="217"/>
      <c r="AU452" s="217"/>
      <c r="AV452" s="217"/>
    </row>
    <row r="453" spans="36:48" x14ac:dyDescent="0.45">
      <c r="AJ453" s="217"/>
      <c r="AK453" s="217"/>
      <c r="AL453" s="217"/>
      <c r="AM453" s="217"/>
      <c r="AN453" s="217"/>
      <c r="AO453" s="217"/>
      <c r="AP453" s="217"/>
      <c r="AQ453" s="217"/>
      <c r="AR453" s="217"/>
      <c r="AS453" s="217"/>
      <c r="AT453" s="217"/>
      <c r="AU453" s="217"/>
      <c r="AV453" s="217"/>
    </row>
    <row r="454" spans="36:48" x14ac:dyDescent="0.45">
      <c r="AJ454" s="217"/>
      <c r="AK454" s="217"/>
      <c r="AL454" s="217"/>
      <c r="AM454" s="217"/>
      <c r="AN454" s="217"/>
      <c r="AO454" s="217"/>
      <c r="AP454" s="217"/>
      <c r="AQ454" s="217"/>
      <c r="AR454" s="217"/>
      <c r="AS454" s="217"/>
      <c r="AT454" s="217"/>
      <c r="AU454" s="217"/>
      <c r="AV454" s="217"/>
    </row>
    <row r="455" spans="36:48" x14ac:dyDescent="0.45">
      <c r="AJ455" s="217"/>
      <c r="AK455" s="217"/>
      <c r="AL455" s="217"/>
      <c r="AM455" s="217"/>
      <c r="AN455" s="217"/>
      <c r="AO455" s="217"/>
      <c r="AP455" s="217"/>
      <c r="AQ455" s="217"/>
      <c r="AR455" s="217"/>
      <c r="AS455" s="217"/>
      <c r="AT455" s="217"/>
      <c r="AU455" s="217"/>
      <c r="AV455" s="217"/>
    </row>
    <row r="456" spans="36:48" x14ac:dyDescent="0.45">
      <c r="AJ456" s="217"/>
      <c r="AK456" s="217"/>
      <c r="AL456" s="217"/>
      <c r="AM456" s="217"/>
      <c r="AN456" s="217"/>
      <c r="AO456" s="217"/>
      <c r="AP456" s="217"/>
      <c r="AQ456" s="217"/>
      <c r="AR456" s="217"/>
      <c r="AS456" s="217"/>
      <c r="AT456" s="217"/>
      <c r="AU456" s="217"/>
      <c r="AV456" s="217"/>
    </row>
    <row r="457" spans="36:48" x14ac:dyDescent="0.45">
      <c r="AJ457" s="217"/>
      <c r="AK457" s="217"/>
      <c r="AL457" s="217"/>
      <c r="AM457" s="217"/>
      <c r="AN457" s="217"/>
      <c r="AO457" s="217"/>
      <c r="AP457" s="217"/>
      <c r="AQ457" s="217"/>
      <c r="AR457" s="217"/>
      <c r="AS457" s="217"/>
      <c r="AT457" s="217"/>
      <c r="AU457" s="217"/>
      <c r="AV457" s="217"/>
    </row>
    <row r="458" spans="36:48" x14ac:dyDescent="0.45">
      <c r="AJ458" s="217"/>
      <c r="AK458" s="217"/>
      <c r="AL458" s="217"/>
      <c r="AM458" s="217"/>
      <c r="AN458" s="217"/>
      <c r="AO458" s="217"/>
      <c r="AP458" s="217"/>
      <c r="AQ458" s="217"/>
      <c r="AR458" s="217"/>
      <c r="AS458" s="217"/>
      <c r="AT458" s="217"/>
      <c r="AU458" s="217"/>
      <c r="AV458" s="217"/>
    </row>
    <row r="459" spans="36:48" x14ac:dyDescent="0.45">
      <c r="AJ459" s="217"/>
      <c r="AK459" s="217"/>
      <c r="AL459" s="217"/>
      <c r="AM459" s="217"/>
      <c r="AN459" s="217"/>
      <c r="AO459" s="217"/>
      <c r="AP459" s="217"/>
      <c r="AQ459" s="217"/>
      <c r="AR459" s="217"/>
      <c r="AS459" s="217"/>
      <c r="AT459" s="217"/>
      <c r="AU459" s="217"/>
      <c r="AV459" s="217"/>
    </row>
    <row r="460" spans="36:48" x14ac:dyDescent="0.45">
      <c r="AJ460" s="217"/>
      <c r="AK460" s="217"/>
      <c r="AL460" s="217"/>
      <c r="AM460" s="217"/>
      <c r="AN460" s="217"/>
      <c r="AO460" s="217"/>
      <c r="AP460" s="217"/>
      <c r="AQ460" s="217"/>
      <c r="AR460" s="217"/>
      <c r="AS460" s="217"/>
      <c r="AT460" s="217"/>
      <c r="AU460" s="217"/>
      <c r="AV460" s="217"/>
    </row>
    <row r="461" spans="36:48" x14ac:dyDescent="0.45">
      <c r="AJ461" s="217"/>
      <c r="AK461" s="217"/>
      <c r="AL461" s="217"/>
      <c r="AM461" s="217"/>
      <c r="AN461" s="217"/>
      <c r="AO461" s="217"/>
      <c r="AP461" s="217"/>
      <c r="AQ461" s="217"/>
      <c r="AR461" s="217"/>
      <c r="AS461" s="217"/>
      <c r="AT461" s="217"/>
      <c r="AU461" s="217"/>
      <c r="AV461" s="217"/>
    </row>
    <row r="462" spans="36:48" x14ac:dyDescent="0.45">
      <c r="AJ462" s="217"/>
      <c r="AK462" s="217"/>
      <c r="AL462" s="217"/>
      <c r="AM462" s="217"/>
      <c r="AN462" s="217"/>
      <c r="AO462" s="217"/>
      <c r="AP462" s="217"/>
      <c r="AQ462" s="217"/>
      <c r="AR462" s="217"/>
      <c r="AS462" s="217"/>
      <c r="AT462" s="217"/>
      <c r="AU462" s="217"/>
      <c r="AV462" s="217"/>
    </row>
    <row r="463" spans="36:48" x14ac:dyDescent="0.45">
      <c r="AJ463" s="217"/>
      <c r="AK463" s="217"/>
      <c r="AL463" s="217"/>
      <c r="AM463" s="217"/>
      <c r="AN463" s="217"/>
      <c r="AO463" s="217"/>
      <c r="AP463" s="217"/>
      <c r="AQ463" s="217"/>
      <c r="AR463" s="217"/>
      <c r="AS463" s="217"/>
      <c r="AT463" s="217"/>
      <c r="AU463" s="217"/>
      <c r="AV463" s="217"/>
    </row>
    <row r="464" spans="36:48" x14ac:dyDescent="0.45">
      <c r="AJ464" s="217"/>
      <c r="AK464" s="217"/>
      <c r="AL464" s="217"/>
      <c r="AM464" s="217"/>
      <c r="AN464" s="217"/>
      <c r="AO464" s="217"/>
      <c r="AP464" s="217"/>
      <c r="AQ464" s="217"/>
      <c r="AR464" s="217"/>
      <c r="AS464" s="217"/>
      <c r="AT464" s="217"/>
      <c r="AU464" s="217"/>
      <c r="AV464" s="217"/>
    </row>
    <row r="465" spans="36:48" x14ac:dyDescent="0.45">
      <c r="AJ465" s="217"/>
      <c r="AK465" s="217"/>
      <c r="AL465" s="217"/>
      <c r="AM465" s="217"/>
      <c r="AN465" s="217"/>
      <c r="AO465" s="217"/>
      <c r="AP465" s="217"/>
      <c r="AQ465" s="217"/>
      <c r="AR465" s="217"/>
      <c r="AS465" s="217"/>
      <c r="AT465" s="217"/>
      <c r="AU465" s="217"/>
      <c r="AV465" s="217"/>
    </row>
    <row r="466" spans="36:48" x14ac:dyDescent="0.45">
      <c r="AJ466" s="217"/>
      <c r="AK466" s="217"/>
      <c r="AL466" s="217"/>
      <c r="AM466" s="217"/>
      <c r="AN466" s="217"/>
      <c r="AO466" s="217"/>
      <c r="AP466" s="217"/>
      <c r="AQ466" s="217"/>
      <c r="AR466" s="217"/>
      <c r="AS466" s="217"/>
      <c r="AT466" s="217"/>
      <c r="AU466" s="217"/>
      <c r="AV466" s="217"/>
    </row>
    <row r="467" spans="36:48" x14ac:dyDescent="0.45">
      <c r="AJ467" s="217"/>
      <c r="AK467" s="217"/>
      <c r="AL467" s="217"/>
      <c r="AM467" s="217"/>
      <c r="AN467" s="217"/>
      <c r="AO467" s="217"/>
      <c r="AP467" s="217"/>
      <c r="AQ467" s="217"/>
      <c r="AR467" s="217"/>
      <c r="AS467" s="217"/>
      <c r="AT467" s="217"/>
      <c r="AU467" s="217"/>
      <c r="AV467" s="217"/>
    </row>
    <row r="468" spans="36:48" x14ac:dyDescent="0.45">
      <c r="AJ468" s="217"/>
      <c r="AK468" s="217"/>
      <c r="AL468" s="217"/>
      <c r="AM468" s="217"/>
      <c r="AN468" s="217"/>
      <c r="AO468" s="217"/>
      <c r="AP468" s="217"/>
      <c r="AQ468" s="217"/>
      <c r="AR468" s="217"/>
      <c r="AS468" s="217"/>
      <c r="AT468" s="217"/>
      <c r="AU468" s="217"/>
      <c r="AV468" s="217"/>
    </row>
    <row r="469" spans="36:48" x14ac:dyDescent="0.45">
      <c r="AJ469" s="217"/>
      <c r="AK469" s="217"/>
      <c r="AL469" s="217"/>
      <c r="AM469" s="217"/>
      <c r="AN469" s="217"/>
      <c r="AO469" s="217"/>
      <c r="AP469" s="217"/>
      <c r="AQ469" s="217"/>
      <c r="AR469" s="217"/>
      <c r="AS469" s="217"/>
      <c r="AT469" s="217"/>
      <c r="AU469" s="217"/>
      <c r="AV469" s="217"/>
    </row>
    <row r="470" spans="36:48" x14ac:dyDescent="0.45">
      <c r="AJ470" s="217"/>
      <c r="AK470" s="217"/>
      <c r="AL470" s="217"/>
      <c r="AM470" s="217"/>
      <c r="AN470" s="217"/>
      <c r="AO470" s="217"/>
      <c r="AP470" s="217"/>
      <c r="AQ470" s="217"/>
      <c r="AR470" s="217"/>
      <c r="AS470" s="217"/>
      <c r="AT470" s="217"/>
      <c r="AU470" s="217"/>
      <c r="AV470" s="217"/>
    </row>
    <row r="471" spans="36:48" x14ac:dyDescent="0.45">
      <c r="AJ471" s="217"/>
      <c r="AK471" s="217"/>
      <c r="AL471" s="217"/>
      <c r="AM471" s="217"/>
      <c r="AN471" s="217"/>
      <c r="AO471" s="217"/>
      <c r="AP471" s="217"/>
      <c r="AQ471" s="217"/>
      <c r="AR471" s="217"/>
      <c r="AS471" s="217"/>
      <c r="AT471" s="217"/>
      <c r="AU471" s="217"/>
      <c r="AV471" s="217"/>
    </row>
    <row r="472" spans="36:48" x14ac:dyDescent="0.45">
      <c r="AJ472" s="217"/>
      <c r="AK472" s="217"/>
      <c r="AL472" s="217"/>
      <c r="AM472" s="217"/>
      <c r="AN472" s="217"/>
      <c r="AO472" s="217"/>
      <c r="AP472" s="217"/>
      <c r="AQ472" s="217"/>
      <c r="AR472" s="217"/>
      <c r="AS472" s="217"/>
      <c r="AT472" s="217"/>
      <c r="AU472" s="217"/>
      <c r="AV472" s="217"/>
    </row>
    <row r="473" spans="36:48" x14ac:dyDescent="0.45">
      <c r="AJ473" s="217"/>
      <c r="AK473" s="217"/>
      <c r="AL473" s="217"/>
      <c r="AM473" s="217"/>
      <c r="AN473" s="217"/>
      <c r="AO473" s="217"/>
      <c r="AP473" s="217"/>
      <c r="AQ473" s="217"/>
      <c r="AR473" s="217"/>
      <c r="AS473" s="217"/>
      <c r="AT473" s="217"/>
      <c r="AU473" s="217"/>
      <c r="AV473" s="217"/>
    </row>
    <row r="474" spans="36:48" x14ac:dyDescent="0.45">
      <c r="AJ474" s="217"/>
      <c r="AK474" s="217"/>
      <c r="AL474" s="217"/>
      <c r="AM474" s="217"/>
      <c r="AN474" s="217"/>
      <c r="AO474" s="217"/>
      <c r="AP474" s="217"/>
      <c r="AQ474" s="217"/>
      <c r="AR474" s="217"/>
      <c r="AS474" s="217"/>
      <c r="AT474" s="217"/>
      <c r="AU474" s="217"/>
      <c r="AV474" s="217"/>
    </row>
    <row r="475" spans="36:48" x14ac:dyDescent="0.45">
      <c r="AJ475" s="217"/>
      <c r="AK475" s="217"/>
      <c r="AL475" s="217"/>
      <c r="AM475" s="217"/>
      <c r="AN475" s="217"/>
      <c r="AO475" s="217"/>
      <c r="AP475" s="217"/>
      <c r="AQ475" s="217"/>
      <c r="AR475" s="217"/>
      <c r="AS475" s="217"/>
      <c r="AT475" s="217"/>
      <c r="AU475" s="217"/>
      <c r="AV475" s="217"/>
    </row>
    <row r="476" spans="36:48" x14ac:dyDescent="0.45">
      <c r="AJ476" s="217"/>
      <c r="AK476" s="217"/>
      <c r="AL476" s="217"/>
      <c r="AM476" s="217"/>
      <c r="AN476" s="217"/>
      <c r="AO476" s="217"/>
      <c r="AP476" s="217"/>
      <c r="AQ476" s="217"/>
      <c r="AR476" s="217"/>
      <c r="AS476" s="217"/>
      <c r="AT476" s="217"/>
      <c r="AU476" s="217"/>
      <c r="AV476" s="217"/>
    </row>
    <row r="477" spans="36:48" x14ac:dyDescent="0.45">
      <c r="AJ477" s="217"/>
      <c r="AK477" s="217"/>
      <c r="AL477" s="217"/>
      <c r="AM477" s="217"/>
      <c r="AN477" s="217"/>
      <c r="AO477" s="217"/>
      <c r="AP477" s="217"/>
      <c r="AQ477" s="217"/>
      <c r="AR477" s="217"/>
      <c r="AS477" s="217"/>
      <c r="AT477" s="217"/>
      <c r="AU477" s="217"/>
      <c r="AV477" s="217"/>
    </row>
    <row r="478" spans="36:48" x14ac:dyDescent="0.45">
      <c r="AJ478" s="217"/>
      <c r="AK478" s="217"/>
      <c r="AL478" s="217"/>
      <c r="AM478" s="217"/>
      <c r="AN478" s="217"/>
      <c r="AO478" s="217"/>
      <c r="AP478" s="217"/>
      <c r="AQ478" s="217"/>
      <c r="AR478" s="217"/>
      <c r="AS478" s="217"/>
      <c r="AT478" s="217"/>
      <c r="AU478" s="217"/>
      <c r="AV478" s="217"/>
    </row>
    <row r="479" spans="36:48" x14ac:dyDescent="0.45">
      <c r="AJ479" s="217"/>
      <c r="AK479" s="217"/>
      <c r="AL479" s="217"/>
      <c r="AM479" s="217"/>
      <c r="AN479" s="217"/>
      <c r="AO479" s="217"/>
      <c r="AP479" s="217"/>
      <c r="AQ479" s="217"/>
      <c r="AR479" s="217"/>
      <c r="AS479" s="217"/>
      <c r="AT479" s="217"/>
      <c r="AU479" s="217"/>
      <c r="AV479" s="217"/>
    </row>
    <row r="480" spans="36:48" x14ac:dyDescent="0.45">
      <c r="AJ480" s="217"/>
      <c r="AK480" s="217"/>
      <c r="AL480" s="217"/>
      <c r="AM480" s="217"/>
      <c r="AN480" s="217"/>
      <c r="AO480" s="217"/>
      <c r="AP480" s="217"/>
      <c r="AQ480" s="217"/>
      <c r="AR480" s="217"/>
      <c r="AS480" s="217"/>
      <c r="AT480" s="217"/>
      <c r="AU480" s="217"/>
      <c r="AV480" s="217"/>
    </row>
    <row r="481" spans="36:48" x14ac:dyDescent="0.45">
      <c r="AJ481" s="217"/>
      <c r="AK481" s="217"/>
      <c r="AL481" s="217"/>
      <c r="AM481" s="217"/>
      <c r="AN481" s="217"/>
      <c r="AO481" s="217"/>
      <c r="AP481" s="217"/>
      <c r="AQ481" s="217"/>
      <c r="AR481" s="217"/>
      <c r="AS481" s="217"/>
      <c r="AT481" s="217"/>
      <c r="AU481" s="217"/>
      <c r="AV481" s="217"/>
    </row>
    <row r="482" spans="36:48" x14ac:dyDescent="0.45">
      <c r="AJ482" s="217"/>
      <c r="AK482" s="217"/>
      <c r="AL482" s="217"/>
      <c r="AM482" s="217"/>
      <c r="AN482" s="217"/>
      <c r="AO482" s="217"/>
      <c r="AP482" s="217"/>
      <c r="AQ482" s="217"/>
      <c r="AR482" s="217"/>
      <c r="AS482" s="217"/>
      <c r="AT482" s="217"/>
      <c r="AU482" s="217"/>
      <c r="AV482" s="217"/>
    </row>
    <row r="483" spans="36:48" x14ac:dyDescent="0.45">
      <c r="AJ483" s="217"/>
      <c r="AK483" s="217"/>
      <c r="AL483" s="217"/>
      <c r="AM483" s="217"/>
      <c r="AN483" s="217"/>
      <c r="AO483" s="217"/>
      <c r="AP483" s="217"/>
      <c r="AQ483" s="217"/>
      <c r="AR483" s="217"/>
      <c r="AS483" s="217"/>
      <c r="AT483" s="217"/>
      <c r="AU483" s="217"/>
      <c r="AV483" s="217"/>
    </row>
    <row r="484" spans="36:48" x14ac:dyDescent="0.45">
      <c r="AJ484" s="217"/>
      <c r="AK484" s="217"/>
      <c r="AL484" s="217"/>
      <c r="AM484" s="217"/>
      <c r="AN484" s="217"/>
      <c r="AO484" s="217"/>
      <c r="AP484" s="217"/>
      <c r="AQ484" s="217"/>
      <c r="AR484" s="217"/>
      <c r="AS484" s="217"/>
      <c r="AT484" s="217"/>
      <c r="AU484" s="217"/>
      <c r="AV484" s="217"/>
    </row>
    <row r="485" spans="36:48" x14ac:dyDescent="0.45">
      <c r="AJ485" s="217"/>
      <c r="AK485" s="217"/>
      <c r="AL485" s="217"/>
      <c r="AM485" s="217"/>
      <c r="AN485" s="217"/>
      <c r="AO485" s="217"/>
      <c r="AP485" s="217"/>
      <c r="AQ485" s="217"/>
      <c r="AR485" s="217"/>
      <c r="AS485" s="217"/>
      <c r="AT485" s="217"/>
      <c r="AU485" s="217"/>
      <c r="AV485" s="217"/>
    </row>
    <row r="486" spans="36:48" x14ac:dyDescent="0.45">
      <c r="AJ486" s="217"/>
      <c r="AK486" s="217"/>
      <c r="AL486" s="217"/>
      <c r="AM486" s="217"/>
      <c r="AN486" s="217"/>
      <c r="AO486" s="217"/>
      <c r="AP486" s="217"/>
      <c r="AQ486" s="217"/>
      <c r="AR486" s="217"/>
      <c r="AS486" s="217"/>
      <c r="AT486" s="217"/>
      <c r="AU486" s="217"/>
      <c r="AV486" s="217"/>
    </row>
    <row r="487" spans="36:48" x14ac:dyDescent="0.45">
      <c r="AJ487" s="217"/>
      <c r="AK487" s="217"/>
      <c r="AL487" s="217"/>
      <c r="AM487" s="217"/>
      <c r="AN487" s="217"/>
      <c r="AO487" s="217"/>
      <c r="AP487" s="217"/>
      <c r="AQ487" s="217"/>
      <c r="AR487" s="217"/>
      <c r="AS487" s="217"/>
      <c r="AT487" s="217"/>
      <c r="AU487" s="217"/>
      <c r="AV487" s="217"/>
    </row>
    <row r="488" spans="36:48" x14ac:dyDescent="0.45">
      <c r="AJ488" s="217"/>
      <c r="AK488" s="217"/>
      <c r="AL488" s="217"/>
      <c r="AM488" s="217"/>
      <c r="AN488" s="217"/>
      <c r="AO488" s="217"/>
      <c r="AP488" s="217"/>
      <c r="AQ488" s="217"/>
      <c r="AR488" s="217"/>
      <c r="AS488" s="217"/>
      <c r="AT488" s="217"/>
      <c r="AU488" s="217"/>
      <c r="AV488" s="217"/>
    </row>
    <row r="489" spans="36:48" x14ac:dyDescent="0.45">
      <c r="AJ489" s="217"/>
      <c r="AK489" s="217"/>
      <c r="AL489" s="217"/>
      <c r="AM489" s="217"/>
      <c r="AN489" s="217"/>
      <c r="AO489" s="217"/>
      <c r="AP489" s="217"/>
      <c r="AQ489" s="217"/>
      <c r="AR489" s="217"/>
      <c r="AS489" s="217"/>
      <c r="AT489" s="217"/>
      <c r="AU489" s="217"/>
      <c r="AV489" s="217"/>
    </row>
    <row r="490" spans="36:48" x14ac:dyDescent="0.45">
      <c r="AJ490" s="217"/>
      <c r="AK490" s="217"/>
      <c r="AL490" s="217"/>
      <c r="AM490" s="217"/>
      <c r="AN490" s="217"/>
      <c r="AO490" s="217"/>
      <c r="AP490" s="217"/>
      <c r="AQ490" s="217"/>
      <c r="AR490" s="217"/>
      <c r="AS490" s="217"/>
      <c r="AT490" s="217"/>
      <c r="AU490" s="217"/>
      <c r="AV490" s="217"/>
    </row>
    <row r="491" spans="36:48" x14ac:dyDescent="0.45">
      <c r="AJ491" s="217"/>
      <c r="AK491" s="217"/>
      <c r="AL491" s="217"/>
      <c r="AM491" s="217"/>
      <c r="AN491" s="217"/>
      <c r="AO491" s="217"/>
      <c r="AP491" s="217"/>
      <c r="AQ491" s="217"/>
      <c r="AR491" s="217"/>
      <c r="AS491" s="217"/>
      <c r="AT491" s="217"/>
      <c r="AU491" s="217"/>
      <c r="AV491" s="217"/>
    </row>
    <row r="492" spans="36:48" x14ac:dyDescent="0.45">
      <c r="AJ492" s="217"/>
      <c r="AK492" s="217"/>
      <c r="AL492" s="217"/>
      <c r="AM492" s="217"/>
      <c r="AN492" s="217"/>
      <c r="AO492" s="217"/>
      <c r="AP492" s="217"/>
      <c r="AQ492" s="217"/>
      <c r="AR492" s="217"/>
      <c r="AS492" s="217"/>
      <c r="AT492" s="217"/>
      <c r="AU492" s="217"/>
      <c r="AV492" s="217"/>
    </row>
    <row r="493" spans="36:48" x14ac:dyDescent="0.45">
      <c r="AJ493" s="217"/>
      <c r="AK493" s="217"/>
      <c r="AL493" s="217"/>
      <c r="AM493" s="217"/>
      <c r="AN493" s="217"/>
      <c r="AO493" s="217"/>
      <c r="AP493" s="217"/>
      <c r="AQ493" s="217"/>
      <c r="AR493" s="217"/>
      <c r="AS493" s="217"/>
      <c r="AT493" s="217"/>
      <c r="AU493" s="217"/>
      <c r="AV493" s="217"/>
    </row>
    <row r="494" spans="36:48" x14ac:dyDescent="0.45">
      <c r="AJ494" s="217"/>
      <c r="AK494" s="217"/>
      <c r="AL494" s="217"/>
      <c r="AM494" s="217"/>
      <c r="AN494" s="217"/>
      <c r="AO494" s="217"/>
      <c r="AP494" s="217"/>
      <c r="AQ494" s="217"/>
      <c r="AR494" s="217"/>
      <c r="AS494" s="217"/>
      <c r="AT494" s="217"/>
      <c r="AU494" s="217"/>
      <c r="AV494" s="217"/>
    </row>
    <row r="495" spans="36:48" x14ac:dyDescent="0.45">
      <c r="AJ495" s="217"/>
      <c r="AK495" s="217"/>
      <c r="AL495" s="217"/>
      <c r="AM495" s="217"/>
      <c r="AN495" s="217"/>
      <c r="AO495" s="217"/>
      <c r="AP495" s="217"/>
      <c r="AQ495" s="217"/>
      <c r="AR495" s="217"/>
      <c r="AS495" s="217"/>
      <c r="AT495" s="217"/>
      <c r="AU495" s="217"/>
      <c r="AV495" s="217"/>
    </row>
    <row r="496" spans="36:48" x14ac:dyDescent="0.45">
      <c r="AJ496" s="217"/>
      <c r="AK496" s="217"/>
      <c r="AL496" s="217"/>
      <c r="AM496" s="217"/>
      <c r="AN496" s="217"/>
      <c r="AO496" s="217"/>
      <c r="AP496" s="217"/>
      <c r="AQ496" s="217"/>
      <c r="AR496" s="217"/>
      <c r="AS496" s="217"/>
      <c r="AT496" s="217"/>
      <c r="AU496" s="217"/>
      <c r="AV496" s="217"/>
    </row>
    <row r="497" spans="36:48" x14ac:dyDescent="0.45">
      <c r="AJ497" s="217"/>
      <c r="AK497" s="217"/>
      <c r="AL497" s="217"/>
      <c r="AM497" s="217"/>
      <c r="AN497" s="217"/>
      <c r="AO497" s="217"/>
      <c r="AP497" s="217"/>
      <c r="AQ497" s="217"/>
      <c r="AR497" s="217"/>
      <c r="AS497" s="217"/>
      <c r="AT497" s="217"/>
      <c r="AU497" s="217"/>
      <c r="AV497" s="217"/>
    </row>
    <row r="498" spans="36:48" x14ac:dyDescent="0.45">
      <c r="AJ498" s="217"/>
      <c r="AK498" s="217"/>
      <c r="AL498" s="217"/>
      <c r="AM498" s="217"/>
      <c r="AN498" s="217"/>
      <c r="AO498" s="217"/>
      <c r="AP498" s="217"/>
      <c r="AQ498" s="217"/>
      <c r="AR498" s="217"/>
      <c r="AS498" s="217"/>
      <c r="AT498" s="217"/>
      <c r="AU498" s="217"/>
      <c r="AV498" s="217"/>
    </row>
    <row r="499" spans="36:48" x14ac:dyDescent="0.45">
      <c r="AJ499" s="217"/>
      <c r="AK499" s="217"/>
      <c r="AL499" s="217"/>
      <c r="AM499" s="217"/>
      <c r="AN499" s="217"/>
      <c r="AO499" s="217"/>
      <c r="AP499" s="217"/>
      <c r="AQ499" s="217"/>
      <c r="AR499" s="217"/>
      <c r="AS499" s="217"/>
      <c r="AT499" s="217"/>
      <c r="AU499" s="217"/>
      <c r="AV499" s="217"/>
    </row>
    <row r="500" spans="36:48" x14ac:dyDescent="0.45">
      <c r="AJ500" s="217"/>
      <c r="AK500" s="217"/>
      <c r="AL500" s="217"/>
      <c r="AM500" s="217"/>
      <c r="AN500" s="217"/>
      <c r="AO500" s="217"/>
      <c r="AP500" s="217"/>
      <c r="AQ500" s="217"/>
      <c r="AR500" s="217"/>
      <c r="AS500" s="217"/>
      <c r="AT500" s="217"/>
      <c r="AU500" s="217"/>
      <c r="AV500" s="217"/>
    </row>
    <row r="501" spans="36:48" x14ac:dyDescent="0.45">
      <c r="AJ501" s="217"/>
      <c r="AK501" s="217"/>
      <c r="AL501" s="217"/>
      <c r="AM501" s="217"/>
      <c r="AN501" s="217"/>
      <c r="AO501" s="217"/>
      <c r="AP501" s="217"/>
      <c r="AQ501" s="217"/>
      <c r="AR501" s="217"/>
      <c r="AS501" s="217"/>
      <c r="AT501" s="217"/>
      <c r="AU501" s="217"/>
      <c r="AV501" s="217"/>
    </row>
    <row r="502" spans="36:48" x14ac:dyDescent="0.45">
      <c r="AJ502" s="217"/>
      <c r="AK502" s="217"/>
      <c r="AL502" s="217"/>
      <c r="AM502" s="217"/>
      <c r="AN502" s="217"/>
      <c r="AO502" s="217"/>
      <c r="AP502" s="217"/>
      <c r="AQ502" s="217"/>
      <c r="AR502" s="217"/>
      <c r="AS502" s="217"/>
      <c r="AT502" s="217"/>
      <c r="AU502" s="217"/>
      <c r="AV502" s="217"/>
    </row>
    <row r="503" spans="36:48" x14ac:dyDescent="0.45">
      <c r="AJ503" s="217"/>
      <c r="AK503" s="217"/>
      <c r="AL503" s="217"/>
      <c r="AM503" s="217"/>
      <c r="AN503" s="217"/>
      <c r="AO503" s="217"/>
      <c r="AP503" s="217"/>
      <c r="AQ503" s="217"/>
      <c r="AR503" s="217"/>
      <c r="AS503" s="217"/>
      <c r="AT503" s="217"/>
      <c r="AU503" s="217"/>
      <c r="AV503" s="217"/>
    </row>
    <row r="504" spans="36:48" x14ac:dyDescent="0.45">
      <c r="AJ504" s="217"/>
      <c r="AK504" s="217"/>
      <c r="AL504" s="217"/>
      <c r="AM504" s="217"/>
      <c r="AN504" s="217"/>
      <c r="AO504" s="217"/>
      <c r="AP504" s="217"/>
      <c r="AQ504" s="217"/>
      <c r="AR504" s="217"/>
      <c r="AS504" s="217"/>
      <c r="AT504" s="217"/>
      <c r="AU504" s="217"/>
      <c r="AV504" s="217"/>
    </row>
    <row r="505" spans="36:48" x14ac:dyDescent="0.45">
      <c r="AJ505" s="217"/>
      <c r="AK505" s="217"/>
      <c r="AL505" s="217"/>
      <c r="AM505" s="217"/>
      <c r="AN505" s="217"/>
      <c r="AO505" s="217"/>
      <c r="AP505" s="217"/>
      <c r="AQ505" s="217"/>
      <c r="AR505" s="217"/>
      <c r="AS505" s="217"/>
      <c r="AT505" s="217"/>
      <c r="AU505" s="217"/>
      <c r="AV505" s="217"/>
    </row>
    <row r="506" spans="36:48" x14ac:dyDescent="0.45">
      <c r="AJ506" s="217"/>
      <c r="AK506" s="217"/>
      <c r="AL506" s="217"/>
      <c r="AM506" s="217"/>
      <c r="AN506" s="217"/>
      <c r="AO506" s="217"/>
      <c r="AP506" s="217"/>
      <c r="AQ506" s="217"/>
      <c r="AR506" s="217"/>
      <c r="AS506" s="217"/>
      <c r="AT506" s="217"/>
      <c r="AU506" s="217"/>
      <c r="AV506" s="217"/>
    </row>
    <row r="507" spans="36:48" x14ac:dyDescent="0.45">
      <c r="AJ507" s="217"/>
      <c r="AK507" s="217"/>
      <c r="AL507" s="217"/>
      <c r="AM507" s="217"/>
      <c r="AN507" s="217"/>
      <c r="AO507" s="217"/>
      <c r="AP507" s="217"/>
      <c r="AQ507" s="217"/>
      <c r="AR507" s="217"/>
      <c r="AS507" s="217"/>
      <c r="AT507" s="217"/>
      <c r="AU507" s="217"/>
      <c r="AV507" s="217"/>
    </row>
    <row r="508" spans="36:48" x14ac:dyDescent="0.45">
      <c r="AJ508" s="217"/>
      <c r="AK508" s="217"/>
      <c r="AL508" s="217"/>
      <c r="AM508" s="217"/>
      <c r="AN508" s="217"/>
      <c r="AO508" s="217"/>
      <c r="AP508" s="217"/>
      <c r="AQ508" s="217"/>
      <c r="AR508" s="217"/>
      <c r="AS508" s="217"/>
      <c r="AT508" s="217"/>
      <c r="AU508" s="217"/>
      <c r="AV508" s="217"/>
    </row>
    <row r="509" spans="36:48" x14ac:dyDescent="0.45">
      <c r="AJ509" s="217"/>
      <c r="AK509" s="217"/>
      <c r="AL509" s="217"/>
      <c r="AM509" s="217"/>
      <c r="AN509" s="217"/>
      <c r="AO509" s="217"/>
      <c r="AP509" s="217"/>
      <c r="AQ509" s="217"/>
      <c r="AR509" s="217"/>
      <c r="AS509" s="217"/>
      <c r="AT509" s="217"/>
      <c r="AU509" s="217"/>
      <c r="AV509" s="217"/>
    </row>
    <row r="510" spans="36:48" x14ac:dyDescent="0.45">
      <c r="AJ510" s="217"/>
      <c r="AK510" s="217"/>
      <c r="AL510" s="217"/>
      <c r="AM510" s="217"/>
      <c r="AN510" s="217"/>
      <c r="AO510" s="217"/>
      <c r="AP510" s="217"/>
      <c r="AQ510" s="217"/>
      <c r="AR510" s="217"/>
      <c r="AS510" s="217"/>
      <c r="AT510" s="217"/>
      <c r="AU510" s="217"/>
      <c r="AV510" s="217"/>
    </row>
    <row r="511" spans="36:48" x14ac:dyDescent="0.45">
      <c r="AJ511" s="217"/>
      <c r="AK511" s="217"/>
      <c r="AL511" s="217"/>
      <c r="AM511" s="217"/>
      <c r="AN511" s="217"/>
      <c r="AO511" s="217"/>
      <c r="AP511" s="217"/>
      <c r="AQ511" s="217"/>
      <c r="AR511" s="217"/>
      <c r="AS511" s="217"/>
      <c r="AT511" s="217"/>
      <c r="AU511" s="217"/>
      <c r="AV511" s="217"/>
    </row>
    <row r="512" spans="36:48" x14ac:dyDescent="0.45">
      <c r="AJ512" s="217"/>
      <c r="AK512" s="217"/>
      <c r="AL512" s="217"/>
      <c r="AM512" s="217"/>
      <c r="AN512" s="217"/>
      <c r="AO512" s="217"/>
      <c r="AP512" s="217"/>
      <c r="AQ512" s="217"/>
      <c r="AR512" s="217"/>
      <c r="AS512" s="217"/>
      <c r="AT512" s="217"/>
      <c r="AU512" s="217"/>
      <c r="AV512" s="217"/>
    </row>
    <row r="513" spans="36:48" x14ac:dyDescent="0.45">
      <c r="AJ513" s="217"/>
      <c r="AK513" s="217"/>
      <c r="AL513" s="217"/>
      <c r="AM513" s="217"/>
      <c r="AN513" s="217"/>
      <c r="AO513" s="217"/>
      <c r="AP513" s="217"/>
      <c r="AQ513" s="217"/>
      <c r="AR513" s="217"/>
      <c r="AS513" s="217"/>
      <c r="AT513" s="217"/>
      <c r="AU513" s="217"/>
      <c r="AV513" s="217"/>
    </row>
    <row r="514" spans="36:48" x14ac:dyDescent="0.45">
      <c r="AJ514" s="217"/>
      <c r="AK514" s="217"/>
      <c r="AL514" s="217"/>
      <c r="AM514" s="217"/>
      <c r="AN514" s="217"/>
      <c r="AO514" s="217"/>
      <c r="AP514" s="217"/>
      <c r="AQ514" s="217"/>
      <c r="AR514" s="217"/>
      <c r="AS514" s="217"/>
      <c r="AT514" s="217"/>
      <c r="AU514" s="217"/>
      <c r="AV514" s="217"/>
    </row>
    <row r="515" spans="36:48" x14ac:dyDescent="0.45">
      <c r="AJ515" s="217"/>
      <c r="AK515" s="217"/>
      <c r="AL515" s="217"/>
      <c r="AM515" s="217"/>
      <c r="AN515" s="217"/>
      <c r="AO515" s="217"/>
      <c r="AP515" s="217"/>
      <c r="AQ515" s="217"/>
      <c r="AR515" s="217"/>
      <c r="AS515" s="217"/>
      <c r="AT515" s="217"/>
      <c r="AU515" s="217"/>
      <c r="AV515" s="217"/>
    </row>
    <row r="516" spans="36:48" x14ac:dyDescent="0.45">
      <c r="AJ516" s="217"/>
      <c r="AK516" s="217"/>
      <c r="AL516" s="217"/>
      <c r="AM516" s="217"/>
      <c r="AN516" s="217"/>
      <c r="AO516" s="217"/>
      <c r="AP516" s="217"/>
      <c r="AQ516" s="217"/>
      <c r="AR516" s="217"/>
      <c r="AS516" s="217"/>
      <c r="AT516" s="217"/>
      <c r="AU516" s="217"/>
      <c r="AV516" s="217"/>
    </row>
    <row r="517" spans="36:48" x14ac:dyDescent="0.45">
      <c r="AJ517" s="217"/>
      <c r="AK517" s="217"/>
      <c r="AL517" s="217"/>
      <c r="AM517" s="217"/>
      <c r="AN517" s="217"/>
      <c r="AO517" s="217"/>
      <c r="AP517" s="217"/>
      <c r="AQ517" s="217"/>
      <c r="AR517" s="217"/>
      <c r="AS517" s="217"/>
      <c r="AT517" s="217"/>
      <c r="AU517" s="217"/>
      <c r="AV517" s="217"/>
    </row>
    <row r="518" spans="36:48" x14ac:dyDescent="0.45">
      <c r="AJ518" s="217"/>
      <c r="AK518" s="217"/>
      <c r="AL518" s="217"/>
      <c r="AM518" s="217"/>
      <c r="AN518" s="217"/>
      <c r="AO518" s="217"/>
      <c r="AP518" s="217"/>
      <c r="AQ518" s="217"/>
      <c r="AR518" s="217"/>
      <c r="AS518" s="217"/>
      <c r="AT518" s="217"/>
      <c r="AU518" s="217"/>
      <c r="AV518" s="217"/>
    </row>
    <row r="519" spans="36:48" x14ac:dyDescent="0.45">
      <c r="AJ519" s="217"/>
      <c r="AK519" s="217"/>
      <c r="AL519" s="217"/>
      <c r="AM519" s="217"/>
      <c r="AN519" s="217"/>
      <c r="AO519" s="217"/>
      <c r="AP519" s="217"/>
      <c r="AQ519" s="217"/>
      <c r="AR519" s="217"/>
      <c r="AS519" s="217"/>
      <c r="AT519" s="217"/>
      <c r="AU519" s="217"/>
      <c r="AV519" s="217"/>
    </row>
    <row r="520" spans="36:48" x14ac:dyDescent="0.45">
      <c r="AJ520" s="217"/>
      <c r="AK520" s="217"/>
      <c r="AL520" s="217"/>
      <c r="AM520" s="217"/>
      <c r="AN520" s="217"/>
      <c r="AO520" s="217"/>
      <c r="AP520" s="217"/>
      <c r="AQ520" s="217"/>
      <c r="AR520" s="217"/>
      <c r="AS520" s="217"/>
      <c r="AT520" s="217"/>
      <c r="AU520" s="217"/>
      <c r="AV520" s="217"/>
    </row>
    <row r="521" spans="36:48" x14ac:dyDescent="0.45">
      <c r="AJ521" s="217"/>
      <c r="AK521" s="217"/>
      <c r="AL521" s="217"/>
      <c r="AM521" s="217"/>
      <c r="AN521" s="217"/>
      <c r="AO521" s="217"/>
      <c r="AP521" s="217"/>
      <c r="AQ521" s="217"/>
      <c r="AR521" s="217"/>
      <c r="AS521" s="217"/>
      <c r="AT521" s="217"/>
      <c r="AU521" s="217"/>
      <c r="AV521" s="217"/>
    </row>
    <row r="522" spans="36:48" x14ac:dyDescent="0.45">
      <c r="AJ522" s="217"/>
      <c r="AK522" s="217"/>
      <c r="AL522" s="217"/>
      <c r="AM522" s="217"/>
      <c r="AN522" s="217"/>
      <c r="AO522" s="217"/>
      <c r="AP522" s="217"/>
      <c r="AQ522" s="217"/>
      <c r="AR522" s="217"/>
      <c r="AS522" s="217"/>
      <c r="AT522" s="217"/>
      <c r="AU522" s="217"/>
      <c r="AV522" s="217"/>
    </row>
    <row r="523" spans="36:48" x14ac:dyDescent="0.45">
      <c r="AJ523" s="217"/>
      <c r="AK523" s="217"/>
      <c r="AL523" s="217"/>
      <c r="AM523" s="217"/>
      <c r="AN523" s="217"/>
      <c r="AO523" s="217"/>
      <c r="AP523" s="217"/>
      <c r="AQ523" s="217"/>
      <c r="AR523" s="217"/>
      <c r="AS523" s="217"/>
      <c r="AT523" s="217"/>
      <c r="AU523" s="217"/>
      <c r="AV523" s="217"/>
    </row>
    <row r="524" spans="36:48" x14ac:dyDescent="0.45">
      <c r="AJ524" s="217"/>
      <c r="AK524" s="217"/>
      <c r="AL524" s="217"/>
      <c r="AM524" s="217"/>
      <c r="AN524" s="217"/>
      <c r="AO524" s="217"/>
      <c r="AP524" s="217"/>
      <c r="AQ524" s="217"/>
      <c r="AR524" s="217"/>
      <c r="AS524" s="217"/>
      <c r="AT524" s="217"/>
      <c r="AU524" s="217"/>
      <c r="AV524" s="217"/>
    </row>
    <row r="525" spans="36:48" x14ac:dyDescent="0.45">
      <c r="AJ525" s="217"/>
      <c r="AK525" s="217"/>
      <c r="AL525" s="217"/>
      <c r="AM525" s="217"/>
      <c r="AN525" s="217"/>
      <c r="AO525" s="217"/>
      <c r="AP525" s="217"/>
      <c r="AQ525" s="217"/>
      <c r="AR525" s="217"/>
      <c r="AS525" s="217"/>
      <c r="AT525" s="217"/>
      <c r="AU525" s="217"/>
      <c r="AV525" s="217"/>
    </row>
    <row r="526" spans="36:48" x14ac:dyDescent="0.45">
      <c r="AJ526" s="217"/>
      <c r="AK526" s="217"/>
      <c r="AL526" s="217"/>
      <c r="AM526" s="217"/>
      <c r="AN526" s="217"/>
      <c r="AO526" s="217"/>
      <c r="AP526" s="217"/>
      <c r="AQ526" s="217"/>
      <c r="AR526" s="217"/>
      <c r="AS526" s="217"/>
      <c r="AT526" s="217"/>
      <c r="AU526" s="217"/>
      <c r="AV526" s="217"/>
    </row>
    <row r="527" spans="36:48" x14ac:dyDescent="0.45">
      <c r="AJ527" s="217"/>
      <c r="AK527" s="217"/>
      <c r="AL527" s="217"/>
      <c r="AM527" s="217"/>
      <c r="AN527" s="217"/>
      <c r="AO527" s="217"/>
      <c r="AP527" s="217"/>
      <c r="AQ527" s="217"/>
      <c r="AR527" s="217"/>
      <c r="AS527" s="217"/>
      <c r="AT527" s="217"/>
      <c r="AU527" s="217"/>
      <c r="AV527" s="217"/>
    </row>
    <row r="528" spans="36:48" x14ac:dyDescent="0.45">
      <c r="AJ528" s="217"/>
      <c r="AK528" s="217"/>
      <c r="AL528" s="217"/>
      <c r="AM528" s="217"/>
      <c r="AN528" s="217"/>
      <c r="AO528" s="217"/>
      <c r="AP528" s="217"/>
      <c r="AQ528" s="217"/>
      <c r="AR528" s="217"/>
      <c r="AS528" s="217"/>
      <c r="AT528" s="217"/>
      <c r="AU528" s="217"/>
      <c r="AV528" s="217"/>
    </row>
    <row r="529" spans="36:48" x14ac:dyDescent="0.45">
      <c r="AJ529" s="217"/>
      <c r="AK529" s="217"/>
      <c r="AL529" s="217"/>
      <c r="AM529" s="217"/>
      <c r="AN529" s="217"/>
      <c r="AO529" s="217"/>
      <c r="AP529" s="217"/>
      <c r="AQ529" s="217"/>
      <c r="AR529" s="217"/>
      <c r="AS529" s="217"/>
      <c r="AT529" s="217"/>
      <c r="AU529" s="217"/>
      <c r="AV529" s="217"/>
    </row>
    <row r="530" spans="36:48" x14ac:dyDescent="0.45">
      <c r="AJ530" s="217"/>
      <c r="AK530" s="217"/>
      <c r="AL530" s="217"/>
      <c r="AM530" s="217"/>
      <c r="AN530" s="217"/>
      <c r="AO530" s="217"/>
      <c r="AP530" s="217"/>
      <c r="AQ530" s="217"/>
      <c r="AR530" s="217"/>
      <c r="AS530" s="217"/>
      <c r="AT530" s="217"/>
      <c r="AU530" s="217"/>
      <c r="AV530" s="217"/>
    </row>
    <row r="531" spans="36:48" x14ac:dyDescent="0.45">
      <c r="AJ531" s="217"/>
      <c r="AK531" s="217"/>
      <c r="AL531" s="217"/>
      <c r="AM531" s="217"/>
      <c r="AN531" s="217"/>
      <c r="AO531" s="217"/>
      <c r="AP531" s="217"/>
      <c r="AQ531" s="217"/>
      <c r="AR531" s="217"/>
      <c r="AS531" s="217"/>
      <c r="AT531" s="217"/>
      <c r="AU531" s="217"/>
      <c r="AV531" s="217"/>
    </row>
    <row r="532" spans="36:48" x14ac:dyDescent="0.45">
      <c r="AJ532" s="217"/>
      <c r="AK532" s="217"/>
      <c r="AL532" s="217"/>
      <c r="AM532" s="217"/>
      <c r="AN532" s="217"/>
      <c r="AO532" s="217"/>
      <c r="AP532" s="217"/>
      <c r="AQ532" s="217"/>
      <c r="AR532" s="217"/>
      <c r="AS532" s="217"/>
      <c r="AT532" s="217"/>
      <c r="AU532" s="217"/>
      <c r="AV532" s="217"/>
    </row>
    <row r="533" spans="36:48" x14ac:dyDescent="0.45">
      <c r="AJ533" s="217"/>
      <c r="AK533" s="217"/>
      <c r="AL533" s="217"/>
      <c r="AM533" s="217"/>
      <c r="AN533" s="217"/>
      <c r="AO533" s="217"/>
      <c r="AP533" s="217"/>
      <c r="AQ533" s="217"/>
      <c r="AR533" s="217"/>
      <c r="AS533" s="217"/>
      <c r="AT533" s="217"/>
      <c r="AU533" s="217"/>
      <c r="AV533" s="217"/>
    </row>
    <row r="534" spans="36:48" x14ac:dyDescent="0.45">
      <c r="AJ534" s="217"/>
      <c r="AK534" s="217"/>
      <c r="AL534" s="217"/>
      <c r="AM534" s="217"/>
      <c r="AN534" s="217"/>
      <c r="AO534" s="217"/>
      <c r="AP534" s="217"/>
      <c r="AQ534" s="217"/>
      <c r="AR534" s="217"/>
      <c r="AS534" s="217"/>
      <c r="AT534" s="217"/>
      <c r="AU534" s="217"/>
      <c r="AV534" s="217"/>
    </row>
    <row r="535" spans="36:48" x14ac:dyDescent="0.45">
      <c r="AJ535" s="217"/>
      <c r="AK535" s="217"/>
      <c r="AL535" s="217"/>
      <c r="AM535" s="217"/>
      <c r="AN535" s="217"/>
      <c r="AO535" s="217"/>
      <c r="AP535" s="217"/>
      <c r="AQ535" s="217"/>
      <c r="AR535" s="217"/>
      <c r="AS535" s="217"/>
      <c r="AT535" s="217"/>
      <c r="AU535" s="217"/>
      <c r="AV535" s="217"/>
    </row>
    <row r="536" spans="36:48" x14ac:dyDescent="0.45">
      <c r="AJ536" s="217"/>
      <c r="AK536" s="217"/>
      <c r="AL536" s="217"/>
      <c r="AM536" s="217"/>
      <c r="AN536" s="217"/>
      <c r="AO536" s="217"/>
      <c r="AP536" s="217"/>
      <c r="AQ536" s="217"/>
      <c r="AR536" s="217"/>
      <c r="AS536" s="217"/>
      <c r="AT536" s="217"/>
      <c r="AU536" s="217"/>
      <c r="AV536" s="217"/>
    </row>
    <row r="537" spans="36:48" x14ac:dyDescent="0.45">
      <c r="AJ537" s="217"/>
      <c r="AK537" s="217"/>
      <c r="AL537" s="217"/>
      <c r="AM537" s="217"/>
      <c r="AN537" s="217"/>
      <c r="AO537" s="217"/>
      <c r="AP537" s="217"/>
      <c r="AQ537" s="217"/>
      <c r="AR537" s="217"/>
      <c r="AS537" s="217"/>
      <c r="AT537" s="217"/>
      <c r="AU537" s="217"/>
      <c r="AV537" s="217"/>
    </row>
    <row r="538" spans="36:48" x14ac:dyDescent="0.45">
      <c r="AJ538" s="217"/>
      <c r="AK538" s="217"/>
      <c r="AL538" s="217"/>
      <c r="AM538" s="217"/>
      <c r="AN538" s="217"/>
      <c r="AO538" s="217"/>
      <c r="AP538" s="217"/>
      <c r="AQ538" s="217"/>
      <c r="AR538" s="217"/>
      <c r="AS538" s="217"/>
      <c r="AT538" s="217"/>
      <c r="AU538" s="217"/>
      <c r="AV538" s="217"/>
    </row>
    <row r="539" spans="36:48" x14ac:dyDescent="0.45">
      <c r="AJ539" s="217"/>
      <c r="AK539" s="217"/>
      <c r="AL539" s="217"/>
      <c r="AM539" s="217"/>
      <c r="AN539" s="217"/>
      <c r="AO539" s="217"/>
      <c r="AP539" s="217"/>
      <c r="AQ539" s="217"/>
      <c r="AR539" s="217"/>
      <c r="AS539" s="217"/>
      <c r="AT539" s="217"/>
      <c r="AU539" s="217"/>
      <c r="AV539" s="217"/>
    </row>
    <row r="540" spans="36:48" x14ac:dyDescent="0.45">
      <c r="AJ540" s="217"/>
      <c r="AK540" s="217"/>
      <c r="AL540" s="217"/>
      <c r="AM540" s="217"/>
      <c r="AN540" s="217"/>
      <c r="AO540" s="217"/>
      <c r="AP540" s="217"/>
      <c r="AQ540" s="217"/>
      <c r="AR540" s="217"/>
      <c r="AS540" s="217"/>
      <c r="AT540" s="217"/>
      <c r="AU540" s="217"/>
      <c r="AV540" s="217"/>
    </row>
    <row r="541" spans="36:48" x14ac:dyDescent="0.45">
      <c r="AJ541" s="217"/>
      <c r="AK541" s="217"/>
      <c r="AL541" s="217"/>
      <c r="AM541" s="217"/>
      <c r="AN541" s="217"/>
      <c r="AO541" s="217"/>
      <c r="AP541" s="217"/>
      <c r="AQ541" s="217"/>
      <c r="AR541" s="217"/>
      <c r="AS541" s="217"/>
      <c r="AT541" s="217"/>
      <c r="AU541" s="217"/>
      <c r="AV541" s="217"/>
    </row>
    <row r="542" spans="36:48" x14ac:dyDescent="0.45">
      <c r="AJ542" s="217"/>
      <c r="AK542" s="217"/>
      <c r="AL542" s="217"/>
      <c r="AM542" s="217"/>
      <c r="AN542" s="217"/>
      <c r="AO542" s="217"/>
      <c r="AP542" s="217"/>
      <c r="AQ542" s="217"/>
      <c r="AR542" s="217"/>
      <c r="AS542" s="217"/>
      <c r="AT542" s="217"/>
      <c r="AU542" s="217"/>
      <c r="AV542" s="217"/>
    </row>
    <row r="543" spans="36:48" x14ac:dyDescent="0.45">
      <c r="AJ543" s="217"/>
      <c r="AK543" s="217"/>
      <c r="AL543" s="217"/>
      <c r="AM543" s="217"/>
      <c r="AN543" s="217"/>
      <c r="AO543" s="217"/>
      <c r="AP543" s="217"/>
      <c r="AQ543" s="217"/>
      <c r="AR543" s="217"/>
      <c r="AS543" s="217"/>
      <c r="AT543" s="217"/>
      <c r="AU543" s="217"/>
      <c r="AV543" s="217"/>
    </row>
    <row r="544" spans="36:48" x14ac:dyDescent="0.45">
      <c r="AJ544" s="217"/>
      <c r="AK544" s="217"/>
      <c r="AL544" s="217"/>
      <c r="AM544" s="217"/>
      <c r="AN544" s="217"/>
      <c r="AO544" s="217"/>
      <c r="AP544" s="217"/>
      <c r="AQ544" s="217"/>
      <c r="AR544" s="217"/>
      <c r="AS544" s="217"/>
      <c r="AT544" s="217"/>
      <c r="AU544" s="217"/>
      <c r="AV544" s="217"/>
    </row>
    <row r="545" spans="36:48" x14ac:dyDescent="0.45">
      <c r="AJ545" s="217"/>
      <c r="AK545" s="217"/>
      <c r="AL545" s="217"/>
      <c r="AM545" s="217"/>
      <c r="AN545" s="217"/>
      <c r="AO545" s="217"/>
      <c r="AP545" s="217"/>
      <c r="AQ545" s="217"/>
      <c r="AR545" s="217"/>
      <c r="AS545" s="217"/>
      <c r="AT545" s="217"/>
      <c r="AU545" s="217"/>
      <c r="AV545" s="217"/>
    </row>
    <row r="546" spans="36:48" x14ac:dyDescent="0.45">
      <c r="AJ546" s="217"/>
      <c r="AK546" s="217"/>
      <c r="AL546" s="217"/>
      <c r="AM546" s="217"/>
      <c r="AN546" s="217"/>
      <c r="AO546" s="217"/>
      <c r="AP546" s="217"/>
      <c r="AQ546" s="217"/>
      <c r="AR546" s="217"/>
      <c r="AS546" s="217"/>
      <c r="AT546" s="217"/>
      <c r="AU546" s="217"/>
      <c r="AV546" s="217"/>
    </row>
    <row r="547" spans="36:48" x14ac:dyDescent="0.45">
      <c r="AJ547" s="217"/>
      <c r="AK547" s="217"/>
      <c r="AL547" s="217"/>
      <c r="AM547" s="217"/>
      <c r="AN547" s="217"/>
      <c r="AO547" s="217"/>
      <c r="AP547" s="217"/>
      <c r="AQ547" s="217"/>
      <c r="AR547" s="217"/>
      <c r="AS547" s="217"/>
      <c r="AT547" s="217"/>
      <c r="AU547" s="217"/>
      <c r="AV547" s="217"/>
    </row>
    <row r="548" spans="36:48" x14ac:dyDescent="0.45">
      <c r="AJ548" s="217"/>
      <c r="AK548" s="217"/>
      <c r="AL548" s="217"/>
      <c r="AM548" s="217"/>
      <c r="AN548" s="217"/>
      <c r="AO548" s="217"/>
      <c r="AP548" s="217"/>
      <c r="AQ548" s="217"/>
      <c r="AR548" s="217"/>
      <c r="AS548" s="217"/>
      <c r="AT548" s="217"/>
      <c r="AU548" s="217"/>
      <c r="AV548" s="217"/>
    </row>
    <row r="549" spans="36:48" x14ac:dyDescent="0.45">
      <c r="AJ549" s="217"/>
      <c r="AK549" s="217"/>
      <c r="AL549" s="217"/>
      <c r="AM549" s="217"/>
      <c r="AN549" s="217"/>
      <c r="AO549" s="217"/>
      <c r="AP549" s="217"/>
      <c r="AQ549" s="217"/>
      <c r="AR549" s="217"/>
      <c r="AS549" s="217"/>
      <c r="AT549" s="217"/>
      <c r="AU549" s="217"/>
      <c r="AV549" s="217"/>
    </row>
    <row r="550" spans="36:48" x14ac:dyDescent="0.45">
      <c r="AJ550" s="217"/>
      <c r="AK550" s="217"/>
      <c r="AL550" s="217"/>
      <c r="AM550" s="217"/>
      <c r="AN550" s="217"/>
      <c r="AO550" s="217"/>
      <c r="AP550" s="217"/>
      <c r="AQ550" s="217"/>
      <c r="AR550" s="217"/>
      <c r="AS550" s="217"/>
      <c r="AT550" s="217"/>
      <c r="AU550" s="217"/>
      <c r="AV550" s="217"/>
    </row>
    <row r="551" spans="36:48" x14ac:dyDescent="0.45">
      <c r="AJ551" s="217"/>
      <c r="AK551" s="217"/>
      <c r="AL551" s="217"/>
      <c r="AM551" s="217"/>
      <c r="AN551" s="217"/>
      <c r="AO551" s="217"/>
      <c r="AP551" s="217"/>
      <c r="AQ551" s="217"/>
      <c r="AR551" s="217"/>
      <c r="AS551" s="217"/>
      <c r="AT551" s="217"/>
      <c r="AU551" s="217"/>
      <c r="AV551" s="217"/>
    </row>
    <row r="552" spans="36:48" x14ac:dyDescent="0.45">
      <c r="AJ552" s="217"/>
      <c r="AK552" s="217"/>
      <c r="AL552" s="217"/>
      <c r="AM552" s="217"/>
      <c r="AN552" s="217"/>
      <c r="AO552" s="217"/>
      <c r="AP552" s="217"/>
      <c r="AQ552" s="217"/>
      <c r="AR552" s="217"/>
      <c r="AS552" s="217"/>
      <c r="AT552" s="217"/>
      <c r="AU552" s="217"/>
      <c r="AV552" s="217"/>
    </row>
    <row r="553" spans="36:48" x14ac:dyDescent="0.45">
      <c r="AJ553" s="217"/>
      <c r="AK553" s="217"/>
      <c r="AL553" s="217"/>
      <c r="AM553" s="217"/>
      <c r="AN553" s="217"/>
      <c r="AO553" s="217"/>
      <c r="AP553" s="217"/>
      <c r="AQ553" s="217"/>
      <c r="AR553" s="217"/>
      <c r="AS553" s="217"/>
      <c r="AT553" s="217"/>
      <c r="AU553" s="217"/>
      <c r="AV553" s="217"/>
    </row>
    <row r="554" spans="36:48" x14ac:dyDescent="0.45">
      <c r="AJ554" s="217"/>
      <c r="AK554" s="217"/>
      <c r="AL554" s="217"/>
      <c r="AM554" s="217"/>
      <c r="AN554" s="217"/>
      <c r="AO554" s="217"/>
      <c r="AP554" s="217"/>
      <c r="AQ554" s="217"/>
      <c r="AR554" s="217"/>
      <c r="AS554" s="217"/>
      <c r="AT554" s="217"/>
      <c r="AU554" s="217"/>
      <c r="AV554" s="217"/>
    </row>
    <row r="555" spans="36:48" x14ac:dyDescent="0.45">
      <c r="AJ555" s="217"/>
      <c r="AK555" s="217"/>
      <c r="AL555" s="217"/>
      <c r="AM555" s="217"/>
      <c r="AN555" s="217"/>
      <c r="AO555" s="217"/>
      <c r="AP555" s="217"/>
      <c r="AQ555" s="217"/>
      <c r="AR555" s="217"/>
      <c r="AS555" s="217"/>
      <c r="AT555" s="217"/>
      <c r="AU555" s="217"/>
      <c r="AV555" s="217"/>
    </row>
    <row r="556" spans="36:48" x14ac:dyDescent="0.45">
      <c r="AJ556" s="217"/>
      <c r="AK556" s="217"/>
      <c r="AL556" s="217"/>
      <c r="AM556" s="217"/>
      <c r="AN556" s="217"/>
      <c r="AO556" s="217"/>
      <c r="AP556" s="217"/>
      <c r="AQ556" s="217"/>
      <c r="AR556" s="217"/>
      <c r="AS556" s="217"/>
      <c r="AT556" s="217"/>
      <c r="AU556" s="217"/>
      <c r="AV556" s="217"/>
    </row>
    <row r="557" spans="36:48" x14ac:dyDescent="0.45">
      <c r="AJ557" s="217"/>
      <c r="AK557" s="217"/>
      <c r="AL557" s="217"/>
      <c r="AM557" s="217"/>
      <c r="AN557" s="217"/>
      <c r="AO557" s="217"/>
      <c r="AP557" s="217"/>
      <c r="AQ557" s="217"/>
      <c r="AR557" s="217"/>
      <c r="AS557" s="217"/>
      <c r="AT557" s="217"/>
      <c r="AU557" s="217"/>
      <c r="AV557" s="217"/>
    </row>
    <row r="558" spans="36:48" x14ac:dyDescent="0.45">
      <c r="AJ558" s="217"/>
      <c r="AK558" s="217"/>
      <c r="AL558" s="217"/>
      <c r="AM558" s="217"/>
      <c r="AN558" s="217"/>
      <c r="AO558" s="217"/>
      <c r="AP558" s="217"/>
      <c r="AQ558" s="217"/>
      <c r="AR558" s="217"/>
      <c r="AS558" s="217"/>
      <c r="AT558" s="217"/>
      <c r="AU558" s="217"/>
      <c r="AV558" s="217"/>
    </row>
    <row r="559" spans="36:48" x14ac:dyDescent="0.45">
      <c r="AJ559" s="217"/>
      <c r="AK559" s="217"/>
      <c r="AL559" s="217"/>
      <c r="AM559" s="217"/>
      <c r="AN559" s="217"/>
      <c r="AO559" s="217"/>
      <c r="AP559" s="217"/>
      <c r="AQ559" s="217"/>
      <c r="AR559" s="217"/>
      <c r="AS559" s="217"/>
      <c r="AT559" s="217"/>
      <c r="AU559" s="217"/>
      <c r="AV559" s="217"/>
    </row>
    <row r="560" spans="36:48" x14ac:dyDescent="0.45">
      <c r="AJ560" s="217"/>
      <c r="AK560" s="217"/>
      <c r="AL560" s="217"/>
      <c r="AM560" s="217"/>
      <c r="AN560" s="217"/>
      <c r="AO560" s="217"/>
      <c r="AP560" s="217"/>
      <c r="AQ560" s="217"/>
      <c r="AR560" s="217"/>
      <c r="AS560" s="217"/>
      <c r="AT560" s="217"/>
      <c r="AU560" s="217"/>
      <c r="AV560" s="217"/>
    </row>
    <row r="561" spans="36:48" x14ac:dyDescent="0.45">
      <c r="AJ561" s="217"/>
      <c r="AK561" s="217"/>
      <c r="AL561" s="217"/>
      <c r="AM561" s="217"/>
      <c r="AN561" s="217"/>
      <c r="AO561" s="217"/>
      <c r="AP561" s="217"/>
      <c r="AQ561" s="217"/>
      <c r="AR561" s="217"/>
      <c r="AS561" s="217"/>
      <c r="AT561" s="217"/>
      <c r="AU561" s="217"/>
      <c r="AV561" s="217"/>
    </row>
    <row r="562" spans="36:48" x14ac:dyDescent="0.45">
      <c r="AJ562" s="217"/>
      <c r="AK562" s="217"/>
      <c r="AL562" s="217"/>
      <c r="AM562" s="217"/>
      <c r="AN562" s="217"/>
      <c r="AO562" s="217"/>
      <c r="AP562" s="217"/>
      <c r="AQ562" s="217"/>
      <c r="AR562" s="217"/>
      <c r="AS562" s="217"/>
      <c r="AT562" s="217"/>
      <c r="AU562" s="217"/>
      <c r="AV562" s="217"/>
    </row>
    <row r="563" spans="36:48" x14ac:dyDescent="0.45">
      <c r="AJ563" s="217"/>
      <c r="AK563" s="217"/>
      <c r="AL563" s="217"/>
      <c r="AM563" s="217"/>
      <c r="AN563" s="217"/>
      <c r="AO563" s="217"/>
      <c r="AP563" s="217"/>
      <c r="AQ563" s="217"/>
      <c r="AR563" s="217"/>
      <c r="AS563" s="217"/>
      <c r="AT563" s="217"/>
      <c r="AU563" s="217"/>
      <c r="AV563" s="217"/>
    </row>
    <row r="564" spans="36:48" x14ac:dyDescent="0.45">
      <c r="AJ564" s="217"/>
      <c r="AK564" s="217"/>
      <c r="AL564" s="217"/>
      <c r="AM564" s="217"/>
      <c r="AN564" s="217"/>
      <c r="AO564" s="217"/>
      <c r="AP564" s="217"/>
      <c r="AQ564" s="217"/>
      <c r="AR564" s="217"/>
      <c r="AS564" s="217"/>
      <c r="AT564" s="217"/>
      <c r="AU564" s="217"/>
      <c r="AV564" s="217"/>
    </row>
    <row r="565" spans="36:48" x14ac:dyDescent="0.45">
      <c r="AJ565" s="217"/>
      <c r="AK565" s="217"/>
      <c r="AL565" s="217"/>
      <c r="AM565" s="217"/>
      <c r="AN565" s="217"/>
      <c r="AO565" s="217"/>
      <c r="AP565" s="217"/>
      <c r="AQ565" s="217"/>
      <c r="AR565" s="217"/>
      <c r="AS565" s="217"/>
      <c r="AT565" s="217"/>
      <c r="AU565" s="217"/>
      <c r="AV565" s="217"/>
    </row>
    <row r="566" spans="36:48" x14ac:dyDescent="0.45">
      <c r="AJ566" s="217"/>
      <c r="AK566" s="217"/>
      <c r="AL566" s="217"/>
      <c r="AM566" s="217"/>
      <c r="AN566" s="217"/>
      <c r="AO566" s="217"/>
      <c r="AP566" s="217"/>
      <c r="AQ566" s="217"/>
      <c r="AR566" s="217"/>
      <c r="AS566" s="217"/>
      <c r="AT566" s="217"/>
      <c r="AU566" s="217"/>
      <c r="AV566" s="217"/>
    </row>
    <row r="567" spans="36:48" x14ac:dyDescent="0.45">
      <c r="AJ567" s="217"/>
      <c r="AK567" s="217"/>
      <c r="AL567" s="217"/>
      <c r="AM567" s="217"/>
      <c r="AN567" s="217"/>
      <c r="AO567" s="217"/>
      <c r="AP567" s="217"/>
      <c r="AQ567" s="217"/>
      <c r="AR567" s="217"/>
      <c r="AS567" s="217"/>
      <c r="AT567" s="217"/>
      <c r="AU567" s="217"/>
      <c r="AV567" s="217"/>
    </row>
    <row r="568" spans="36:48" x14ac:dyDescent="0.45">
      <c r="AJ568" s="217"/>
      <c r="AK568" s="217"/>
      <c r="AL568" s="217"/>
      <c r="AM568" s="217"/>
      <c r="AN568" s="217"/>
      <c r="AO568" s="217"/>
      <c r="AP568" s="217"/>
      <c r="AQ568" s="217"/>
      <c r="AR568" s="217"/>
      <c r="AS568" s="217"/>
      <c r="AT568" s="217"/>
      <c r="AU568" s="217"/>
      <c r="AV568" s="217"/>
    </row>
    <row r="569" spans="36:48" x14ac:dyDescent="0.45">
      <c r="AJ569" s="217"/>
      <c r="AK569" s="217"/>
      <c r="AL569" s="217"/>
      <c r="AM569" s="217"/>
      <c r="AN569" s="217"/>
      <c r="AO569" s="217"/>
      <c r="AP569" s="217"/>
      <c r="AQ569" s="217"/>
      <c r="AR569" s="217"/>
      <c r="AS569" s="217"/>
      <c r="AT569" s="217"/>
      <c r="AU569" s="217"/>
      <c r="AV569" s="217"/>
    </row>
    <row r="570" spans="36:48" x14ac:dyDescent="0.45">
      <c r="AJ570" s="217"/>
      <c r="AK570" s="217"/>
      <c r="AL570" s="217"/>
      <c r="AM570" s="217"/>
      <c r="AN570" s="217"/>
      <c r="AO570" s="217"/>
      <c r="AP570" s="217"/>
      <c r="AQ570" s="217"/>
      <c r="AR570" s="217"/>
      <c r="AS570" s="217"/>
      <c r="AT570" s="217"/>
      <c r="AU570" s="217"/>
      <c r="AV570" s="217"/>
    </row>
    <row r="571" spans="36:48" x14ac:dyDescent="0.45">
      <c r="AJ571" s="217"/>
      <c r="AK571" s="217"/>
      <c r="AL571" s="217"/>
      <c r="AM571" s="217"/>
      <c r="AN571" s="217"/>
      <c r="AO571" s="217"/>
      <c r="AP571" s="217"/>
      <c r="AQ571" s="217"/>
      <c r="AR571" s="217"/>
      <c r="AS571" s="217"/>
      <c r="AT571" s="217"/>
      <c r="AU571" s="217"/>
      <c r="AV571" s="217"/>
    </row>
    <row r="572" spans="36:48" x14ac:dyDescent="0.45">
      <c r="AJ572" s="217"/>
      <c r="AK572" s="217"/>
      <c r="AL572" s="217"/>
      <c r="AM572" s="217"/>
      <c r="AN572" s="217"/>
      <c r="AO572" s="217"/>
      <c r="AP572" s="217"/>
      <c r="AQ572" s="217"/>
      <c r="AR572" s="217"/>
      <c r="AS572" s="217"/>
      <c r="AT572" s="217"/>
      <c r="AU572" s="217"/>
      <c r="AV572" s="217"/>
    </row>
    <row r="573" spans="36:48" x14ac:dyDescent="0.45">
      <c r="AJ573" s="217"/>
      <c r="AK573" s="217"/>
      <c r="AL573" s="217"/>
      <c r="AM573" s="217"/>
      <c r="AN573" s="217"/>
      <c r="AO573" s="217"/>
      <c r="AP573" s="217"/>
      <c r="AQ573" s="217"/>
      <c r="AR573" s="217"/>
      <c r="AS573" s="217"/>
      <c r="AT573" s="217"/>
      <c r="AU573" s="217"/>
      <c r="AV573" s="217"/>
    </row>
    <row r="574" spans="36:48" x14ac:dyDescent="0.45">
      <c r="AJ574" s="217"/>
      <c r="AK574" s="217"/>
      <c r="AL574" s="217"/>
      <c r="AM574" s="217"/>
      <c r="AN574" s="217"/>
      <c r="AO574" s="217"/>
      <c r="AP574" s="217"/>
      <c r="AQ574" s="217"/>
      <c r="AR574" s="217"/>
      <c r="AS574" s="217"/>
      <c r="AT574" s="217"/>
      <c r="AU574" s="217"/>
      <c r="AV574" s="217"/>
    </row>
    <row r="575" spans="36:48" x14ac:dyDescent="0.45">
      <c r="AJ575" s="217"/>
      <c r="AK575" s="217"/>
      <c r="AL575" s="217"/>
      <c r="AM575" s="217"/>
      <c r="AN575" s="217"/>
      <c r="AO575" s="217"/>
      <c r="AP575" s="217"/>
      <c r="AQ575" s="217"/>
      <c r="AR575" s="217"/>
      <c r="AS575" s="217"/>
      <c r="AT575" s="217"/>
      <c r="AU575" s="217"/>
      <c r="AV575" s="217"/>
    </row>
    <row r="576" spans="36:48" x14ac:dyDescent="0.45">
      <c r="AJ576" s="217"/>
      <c r="AK576" s="217"/>
      <c r="AL576" s="217"/>
      <c r="AM576" s="217"/>
      <c r="AN576" s="217"/>
      <c r="AO576" s="217"/>
      <c r="AP576" s="217"/>
      <c r="AQ576" s="217"/>
      <c r="AR576" s="217"/>
      <c r="AS576" s="217"/>
      <c r="AT576" s="217"/>
      <c r="AU576" s="217"/>
      <c r="AV576" s="217"/>
    </row>
    <row r="577" spans="36:48" x14ac:dyDescent="0.45">
      <c r="AJ577" s="217"/>
      <c r="AK577" s="217"/>
      <c r="AL577" s="217"/>
      <c r="AM577" s="217"/>
      <c r="AN577" s="217"/>
      <c r="AO577" s="217"/>
      <c r="AP577" s="217"/>
      <c r="AQ577" s="217"/>
      <c r="AR577" s="217"/>
      <c r="AS577" s="217"/>
      <c r="AT577" s="217"/>
      <c r="AU577" s="217"/>
      <c r="AV577" s="217"/>
    </row>
    <row r="578" spans="36:48" x14ac:dyDescent="0.45">
      <c r="AJ578" s="217"/>
      <c r="AK578" s="217"/>
      <c r="AL578" s="217"/>
      <c r="AM578" s="217"/>
      <c r="AN578" s="217"/>
      <c r="AO578" s="217"/>
      <c r="AP578" s="217"/>
      <c r="AQ578" s="217"/>
      <c r="AR578" s="217"/>
      <c r="AS578" s="217"/>
      <c r="AT578" s="217"/>
      <c r="AU578" s="217"/>
      <c r="AV578" s="217"/>
    </row>
    <row r="579" spans="36:48" x14ac:dyDescent="0.45">
      <c r="AJ579" s="217"/>
      <c r="AK579" s="217"/>
      <c r="AL579" s="217"/>
      <c r="AM579" s="217"/>
      <c r="AN579" s="217"/>
      <c r="AO579" s="217"/>
      <c r="AP579" s="217"/>
      <c r="AQ579" s="217"/>
      <c r="AR579" s="217"/>
      <c r="AS579" s="217"/>
      <c r="AT579" s="217"/>
      <c r="AU579" s="217"/>
      <c r="AV579" s="217"/>
    </row>
    <row r="580" spans="36:48" x14ac:dyDescent="0.45">
      <c r="AJ580" s="217"/>
      <c r="AK580" s="217"/>
      <c r="AL580" s="217"/>
      <c r="AM580" s="217"/>
      <c r="AN580" s="217"/>
      <c r="AO580" s="217"/>
      <c r="AP580" s="217"/>
      <c r="AQ580" s="217"/>
      <c r="AR580" s="217"/>
      <c r="AS580" s="217"/>
      <c r="AT580" s="217"/>
      <c r="AU580" s="217"/>
      <c r="AV580" s="217"/>
    </row>
    <row r="581" spans="36:48" x14ac:dyDescent="0.45">
      <c r="AJ581" s="217"/>
      <c r="AK581" s="217"/>
      <c r="AL581" s="217"/>
      <c r="AM581" s="217"/>
      <c r="AN581" s="217"/>
      <c r="AO581" s="217"/>
      <c r="AP581" s="217"/>
      <c r="AQ581" s="217"/>
      <c r="AR581" s="217"/>
      <c r="AS581" s="217"/>
      <c r="AT581" s="217"/>
      <c r="AU581" s="217"/>
      <c r="AV581" s="217"/>
    </row>
    <row r="582" spans="36:48" x14ac:dyDescent="0.45">
      <c r="AJ582" s="217"/>
      <c r="AK582" s="217"/>
      <c r="AL582" s="217"/>
      <c r="AM582" s="217"/>
      <c r="AN582" s="217"/>
      <c r="AO582" s="217"/>
      <c r="AP582" s="217"/>
      <c r="AQ582" s="217"/>
      <c r="AR582" s="217"/>
      <c r="AS582" s="217"/>
      <c r="AT582" s="217"/>
      <c r="AU582" s="217"/>
      <c r="AV582" s="217"/>
    </row>
    <row r="583" spans="36:48" x14ac:dyDescent="0.45">
      <c r="AJ583" s="217"/>
      <c r="AK583" s="217"/>
      <c r="AL583" s="217"/>
      <c r="AM583" s="217"/>
      <c r="AN583" s="217"/>
      <c r="AO583" s="217"/>
      <c r="AP583" s="217"/>
      <c r="AQ583" s="217"/>
      <c r="AR583" s="217"/>
      <c r="AS583" s="217"/>
      <c r="AT583" s="217"/>
      <c r="AU583" s="217"/>
      <c r="AV583" s="217"/>
    </row>
    <row r="584" spans="36:48" x14ac:dyDescent="0.45">
      <c r="AJ584" s="217"/>
      <c r="AK584" s="217"/>
      <c r="AL584" s="217"/>
      <c r="AM584" s="217"/>
      <c r="AN584" s="217"/>
      <c r="AO584" s="217"/>
      <c r="AP584" s="217"/>
      <c r="AQ584" s="217"/>
      <c r="AR584" s="217"/>
      <c r="AS584" s="217"/>
      <c r="AT584" s="217"/>
      <c r="AU584" s="217"/>
      <c r="AV584" s="217"/>
    </row>
    <row r="585" spans="36:48" x14ac:dyDescent="0.45">
      <c r="AJ585" s="217"/>
      <c r="AK585" s="217"/>
      <c r="AL585" s="217"/>
      <c r="AM585" s="217"/>
      <c r="AN585" s="217"/>
      <c r="AO585" s="217"/>
      <c r="AP585" s="217"/>
      <c r="AQ585" s="217"/>
      <c r="AR585" s="217"/>
      <c r="AS585" s="217"/>
      <c r="AT585" s="217"/>
      <c r="AU585" s="217"/>
      <c r="AV585" s="217"/>
    </row>
    <row r="586" spans="36:48" x14ac:dyDescent="0.45">
      <c r="AJ586" s="217"/>
      <c r="AK586" s="217"/>
      <c r="AL586" s="217"/>
      <c r="AM586" s="217"/>
      <c r="AN586" s="217"/>
      <c r="AO586" s="217"/>
      <c r="AP586" s="217"/>
      <c r="AQ586" s="217"/>
      <c r="AR586" s="217"/>
      <c r="AS586" s="217"/>
      <c r="AT586" s="217"/>
      <c r="AU586" s="217"/>
      <c r="AV586" s="217"/>
    </row>
    <row r="587" spans="36:48" x14ac:dyDescent="0.45">
      <c r="AJ587" s="217"/>
      <c r="AK587" s="217"/>
      <c r="AL587" s="217"/>
      <c r="AM587" s="217"/>
      <c r="AN587" s="217"/>
      <c r="AO587" s="217"/>
      <c r="AP587" s="217"/>
      <c r="AQ587" s="217"/>
      <c r="AR587" s="217"/>
      <c r="AS587" s="217"/>
      <c r="AT587" s="217"/>
      <c r="AU587" s="217"/>
      <c r="AV587" s="217"/>
    </row>
    <row r="588" spans="36:48" x14ac:dyDescent="0.45">
      <c r="AJ588" s="217"/>
      <c r="AK588" s="217"/>
      <c r="AL588" s="217"/>
      <c r="AM588" s="217"/>
      <c r="AN588" s="217"/>
      <c r="AO588" s="217"/>
      <c r="AP588" s="217"/>
      <c r="AQ588" s="217"/>
      <c r="AR588" s="217"/>
      <c r="AS588" s="217"/>
      <c r="AT588" s="217"/>
      <c r="AU588" s="217"/>
      <c r="AV588" s="217"/>
    </row>
    <row r="589" spans="36:48" x14ac:dyDescent="0.45">
      <c r="AJ589" s="217"/>
      <c r="AK589" s="217"/>
      <c r="AL589" s="217"/>
      <c r="AM589" s="217"/>
      <c r="AN589" s="217"/>
      <c r="AO589" s="217"/>
      <c r="AP589" s="217"/>
      <c r="AQ589" s="217"/>
      <c r="AR589" s="217"/>
      <c r="AS589" s="217"/>
      <c r="AT589" s="217"/>
      <c r="AU589" s="217"/>
      <c r="AV589" s="217"/>
    </row>
    <row r="590" spans="36:48" x14ac:dyDescent="0.45">
      <c r="AJ590" s="217"/>
      <c r="AK590" s="217"/>
      <c r="AL590" s="217"/>
      <c r="AM590" s="217"/>
      <c r="AN590" s="217"/>
      <c r="AO590" s="217"/>
      <c r="AP590" s="217"/>
      <c r="AQ590" s="217"/>
      <c r="AR590" s="217"/>
      <c r="AS590" s="217"/>
      <c r="AT590" s="217"/>
      <c r="AU590" s="217"/>
      <c r="AV590" s="217"/>
    </row>
    <row r="591" spans="36:48" x14ac:dyDescent="0.45">
      <c r="AJ591" s="217"/>
      <c r="AK591" s="217"/>
      <c r="AL591" s="217"/>
      <c r="AM591" s="217"/>
      <c r="AN591" s="217"/>
      <c r="AO591" s="217"/>
      <c r="AP591" s="217"/>
      <c r="AQ591" s="217"/>
      <c r="AR591" s="217"/>
      <c r="AS591" s="217"/>
      <c r="AT591" s="217"/>
      <c r="AU591" s="217"/>
      <c r="AV591" s="217"/>
    </row>
    <row r="592" spans="36:48" x14ac:dyDescent="0.45">
      <c r="AJ592" s="217"/>
      <c r="AK592" s="217"/>
      <c r="AL592" s="217"/>
      <c r="AM592" s="217"/>
      <c r="AN592" s="217"/>
      <c r="AO592" s="217"/>
      <c r="AP592" s="217"/>
      <c r="AQ592" s="217"/>
      <c r="AR592" s="217"/>
      <c r="AS592" s="217"/>
      <c r="AT592" s="217"/>
      <c r="AU592" s="217"/>
      <c r="AV592" s="217"/>
    </row>
    <row r="593" spans="36:48" x14ac:dyDescent="0.45">
      <c r="AJ593" s="217"/>
      <c r="AK593" s="217"/>
      <c r="AL593" s="217"/>
      <c r="AM593" s="217"/>
      <c r="AN593" s="217"/>
      <c r="AO593" s="217"/>
      <c r="AP593" s="217"/>
      <c r="AQ593" s="217"/>
      <c r="AR593" s="217"/>
      <c r="AS593" s="217"/>
      <c r="AT593" s="217"/>
      <c r="AU593" s="217"/>
      <c r="AV593" s="217"/>
    </row>
    <row r="594" spans="36:48" x14ac:dyDescent="0.45">
      <c r="AJ594" s="217"/>
      <c r="AK594" s="217"/>
      <c r="AL594" s="217"/>
      <c r="AM594" s="217"/>
      <c r="AN594" s="217"/>
      <c r="AO594" s="217"/>
      <c r="AP594" s="217"/>
      <c r="AQ594" s="217"/>
      <c r="AR594" s="217"/>
      <c r="AS594" s="217"/>
      <c r="AT594" s="217"/>
      <c r="AU594" s="217"/>
      <c r="AV594" s="217"/>
    </row>
    <row r="595" spans="36:48" x14ac:dyDescent="0.45">
      <c r="AJ595" s="217"/>
      <c r="AK595" s="217"/>
      <c r="AL595" s="217"/>
      <c r="AM595" s="217"/>
      <c r="AN595" s="217"/>
      <c r="AO595" s="217"/>
      <c r="AP595" s="217"/>
      <c r="AQ595" s="217"/>
      <c r="AR595" s="217"/>
      <c r="AS595" s="217"/>
      <c r="AT595" s="217"/>
      <c r="AU595" s="217"/>
      <c r="AV595" s="217"/>
    </row>
    <row r="596" spans="36:48" x14ac:dyDescent="0.45">
      <c r="AJ596" s="217"/>
      <c r="AK596" s="217"/>
      <c r="AL596" s="217"/>
      <c r="AM596" s="217"/>
      <c r="AN596" s="217"/>
      <c r="AO596" s="217"/>
      <c r="AP596" s="217"/>
      <c r="AQ596" s="217"/>
      <c r="AR596" s="217"/>
      <c r="AS596" s="217"/>
      <c r="AT596" s="217"/>
      <c r="AU596" s="217"/>
      <c r="AV596" s="217"/>
    </row>
    <row r="597" spans="36:48" x14ac:dyDescent="0.45">
      <c r="AJ597" s="217"/>
      <c r="AK597" s="217"/>
      <c r="AL597" s="217"/>
      <c r="AM597" s="217"/>
      <c r="AN597" s="217"/>
      <c r="AO597" s="217"/>
      <c r="AP597" s="217"/>
      <c r="AQ597" s="217"/>
      <c r="AR597" s="217"/>
      <c r="AS597" s="217"/>
      <c r="AT597" s="217"/>
      <c r="AU597" s="217"/>
      <c r="AV597" s="217"/>
    </row>
    <row r="598" spans="36:48" x14ac:dyDescent="0.45">
      <c r="AJ598" s="217"/>
      <c r="AK598" s="217"/>
      <c r="AL598" s="217"/>
      <c r="AM598" s="217"/>
      <c r="AN598" s="217"/>
      <c r="AO598" s="217"/>
      <c r="AP598" s="217"/>
      <c r="AQ598" s="217"/>
      <c r="AR598" s="217"/>
      <c r="AS598" s="217"/>
      <c r="AT598" s="217"/>
      <c r="AU598" s="217"/>
      <c r="AV598" s="217"/>
    </row>
    <row r="599" spans="36:48" x14ac:dyDescent="0.45">
      <c r="AJ599" s="217"/>
      <c r="AK599" s="217"/>
      <c r="AL599" s="217"/>
      <c r="AM599" s="217"/>
      <c r="AN599" s="217"/>
      <c r="AO599" s="217"/>
      <c r="AP599" s="217"/>
      <c r="AQ599" s="217"/>
      <c r="AR599" s="217"/>
      <c r="AS599" s="217"/>
      <c r="AT599" s="217"/>
      <c r="AU599" s="217"/>
      <c r="AV599" s="217"/>
    </row>
    <row r="600" spans="36:48" x14ac:dyDescent="0.45">
      <c r="AJ600" s="217"/>
      <c r="AK600" s="217"/>
      <c r="AL600" s="217"/>
      <c r="AM600" s="217"/>
      <c r="AN600" s="217"/>
      <c r="AO600" s="217"/>
      <c r="AP600" s="217"/>
      <c r="AQ600" s="217"/>
      <c r="AR600" s="217"/>
      <c r="AS600" s="217"/>
      <c r="AT600" s="217"/>
      <c r="AU600" s="217"/>
      <c r="AV600" s="217"/>
    </row>
    <row r="601" spans="36:48" x14ac:dyDescent="0.45">
      <c r="AJ601" s="217"/>
      <c r="AK601" s="217"/>
      <c r="AL601" s="217"/>
      <c r="AM601" s="217"/>
      <c r="AN601" s="217"/>
      <c r="AO601" s="217"/>
      <c r="AP601" s="217"/>
      <c r="AQ601" s="217"/>
      <c r="AR601" s="217"/>
      <c r="AS601" s="217"/>
      <c r="AT601" s="217"/>
      <c r="AU601" s="217"/>
      <c r="AV601" s="217"/>
    </row>
    <row r="602" spans="36:48" x14ac:dyDescent="0.45">
      <c r="AJ602" s="217"/>
      <c r="AK602" s="217"/>
      <c r="AL602" s="217"/>
      <c r="AM602" s="217"/>
      <c r="AN602" s="217"/>
      <c r="AO602" s="217"/>
      <c r="AP602" s="217"/>
      <c r="AQ602" s="217"/>
      <c r="AR602" s="217"/>
      <c r="AS602" s="217"/>
      <c r="AT602" s="217"/>
      <c r="AU602" s="217"/>
      <c r="AV602" s="217"/>
    </row>
    <row r="603" spans="36:48" x14ac:dyDescent="0.45">
      <c r="AJ603" s="217"/>
      <c r="AK603" s="217"/>
      <c r="AL603" s="217"/>
      <c r="AM603" s="217"/>
      <c r="AN603" s="217"/>
      <c r="AO603" s="217"/>
      <c r="AP603" s="217"/>
      <c r="AQ603" s="217"/>
      <c r="AR603" s="217"/>
      <c r="AS603" s="217"/>
      <c r="AT603" s="217"/>
      <c r="AU603" s="217"/>
      <c r="AV603" s="217"/>
    </row>
    <row r="604" spans="36:48" x14ac:dyDescent="0.45">
      <c r="AJ604" s="217"/>
      <c r="AK604" s="217"/>
      <c r="AL604" s="217"/>
      <c r="AM604" s="217"/>
      <c r="AN604" s="217"/>
      <c r="AO604" s="217"/>
      <c r="AP604" s="217"/>
      <c r="AQ604" s="217"/>
      <c r="AR604" s="217"/>
      <c r="AS604" s="217"/>
      <c r="AT604" s="217"/>
      <c r="AU604" s="217"/>
      <c r="AV604" s="217"/>
    </row>
    <row r="605" spans="36:48" x14ac:dyDescent="0.45">
      <c r="AJ605" s="217"/>
      <c r="AK605" s="217"/>
      <c r="AL605" s="217"/>
      <c r="AM605" s="217"/>
      <c r="AN605" s="217"/>
      <c r="AO605" s="217"/>
      <c r="AP605" s="217"/>
      <c r="AQ605" s="217"/>
      <c r="AR605" s="217"/>
      <c r="AS605" s="217"/>
      <c r="AT605" s="217"/>
      <c r="AU605" s="217"/>
      <c r="AV605" s="217"/>
    </row>
    <row r="606" spans="36:48" x14ac:dyDescent="0.45">
      <c r="AJ606" s="217"/>
      <c r="AK606" s="217"/>
      <c r="AL606" s="217"/>
      <c r="AM606" s="217"/>
      <c r="AN606" s="217"/>
      <c r="AO606" s="217"/>
      <c r="AP606" s="217"/>
      <c r="AQ606" s="217"/>
      <c r="AR606" s="217"/>
      <c r="AS606" s="217"/>
      <c r="AT606" s="217"/>
      <c r="AU606" s="217"/>
      <c r="AV606" s="217"/>
    </row>
    <row r="607" spans="36:48" x14ac:dyDescent="0.45">
      <c r="AJ607" s="217"/>
      <c r="AK607" s="217"/>
      <c r="AL607" s="217"/>
      <c r="AM607" s="217"/>
      <c r="AN607" s="217"/>
      <c r="AO607" s="217"/>
      <c r="AP607" s="217"/>
      <c r="AQ607" s="217"/>
      <c r="AR607" s="217"/>
      <c r="AS607" s="217"/>
      <c r="AT607" s="217"/>
      <c r="AU607" s="217"/>
      <c r="AV607" s="217"/>
    </row>
    <row r="608" spans="36:48" x14ac:dyDescent="0.45">
      <c r="AJ608" s="217"/>
      <c r="AK608" s="217"/>
      <c r="AL608" s="217"/>
      <c r="AM608" s="217"/>
      <c r="AN608" s="217"/>
      <c r="AO608" s="217"/>
      <c r="AP608" s="217"/>
      <c r="AQ608" s="217"/>
      <c r="AR608" s="217"/>
      <c r="AS608" s="217"/>
      <c r="AT608" s="217"/>
      <c r="AU608" s="217"/>
      <c r="AV608" s="217"/>
    </row>
    <row r="609" spans="36:48" x14ac:dyDescent="0.45">
      <c r="AJ609" s="217"/>
      <c r="AK609" s="217"/>
      <c r="AL609" s="217"/>
      <c r="AM609" s="217"/>
      <c r="AN609" s="217"/>
      <c r="AO609" s="217"/>
      <c r="AP609" s="217"/>
      <c r="AQ609" s="217"/>
      <c r="AR609" s="217"/>
      <c r="AS609" s="217"/>
      <c r="AT609" s="217"/>
      <c r="AU609" s="217"/>
      <c r="AV609" s="217"/>
    </row>
    <row r="610" spans="36:48" x14ac:dyDescent="0.45">
      <c r="AJ610" s="217"/>
      <c r="AK610" s="217"/>
      <c r="AL610" s="217"/>
      <c r="AM610" s="217"/>
      <c r="AN610" s="217"/>
      <c r="AO610" s="217"/>
      <c r="AP610" s="217"/>
      <c r="AQ610" s="217"/>
      <c r="AR610" s="217"/>
      <c r="AS610" s="217"/>
      <c r="AT610" s="217"/>
      <c r="AU610" s="217"/>
      <c r="AV610" s="217"/>
    </row>
    <row r="611" spans="36:48" x14ac:dyDescent="0.45">
      <c r="AJ611" s="217"/>
      <c r="AK611" s="217"/>
      <c r="AL611" s="217"/>
      <c r="AM611" s="217"/>
      <c r="AN611" s="217"/>
      <c r="AO611" s="217"/>
      <c r="AP611" s="217"/>
      <c r="AQ611" s="217"/>
      <c r="AR611" s="217"/>
      <c r="AS611" s="217"/>
      <c r="AT611" s="217"/>
      <c r="AU611" s="217"/>
      <c r="AV611" s="217"/>
    </row>
    <row r="612" spans="36:48" x14ac:dyDescent="0.45">
      <c r="AJ612" s="217"/>
      <c r="AK612" s="217"/>
      <c r="AL612" s="217"/>
      <c r="AM612" s="217"/>
      <c r="AN612" s="217"/>
      <c r="AO612" s="217"/>
      <c r="AP612" s="217"/>
      <c r="AQ612" s="217"/>
      <c r="AR612" s="217"/>
      <c r="AS612" s="217"/>
      <c r="AT612" s="217"/>
      <c r="AU612" s="217"/>
      <c r="AV612" s="217"/>
    </row>
    <row r="613" spans="36:48" x14ac:dyDescent="0.45">
      <c r="AJ613" s="217"/>
      <c r="AK613" s="217"/>
      <c r="AL613" s="217"/>
      <c r="AM613" s="217"/>
      <c r="AN613" s="217"/>
      <c r="AO613" s="217"/>
      <c r="AP613" s="217"/>
      <c r="AQ613" s="217"/>
      <c r="AR613" s="217"/>
      <c r="AS613" s="217"/>
      <c r="AT613" s="217"/>
      <c r="AU613" s="217"/>
      <c r="AV613" s="217"/>
    </row>
    <row r="614" spans="36:48" x14ac:dyDescent="0.45">
      <c r="AJ614" s="217"/>
      <c r="AK614" s="217"/>
      <c r="AL614" s="217"/>
      <c r="AM614" s="217"/>
      <c r="AN614" s="217"/>
      <c r="AO614" s="217"/>
      <c r="AP614" s="217"/>
      <c r="AQ614" s="217"/>
      <c r="AR614" s="217"/>
      <c r="AS614" s="217"/>
      <c r="AT614" s="217"/>
      <c r="AU614" s="217"/>
      <c r="AV614" s="217"/>
    </row>
    <row r="615" spans="36:48" x14ac:dyDescent="0.45">
      <c r="AJ615" s="217"/>
      <c r="AK615" s="217"/>
      <c r="AL615" s="217"/>
      <c r="AM615" s="217"/>
      <c r="AN615" s="217"/>
      <c r="AO615" s="217"/>
      <c r="AP615" s="217"/>
      <c r="AQ615" s="217"/>
      <c r="AR615" s="217"/>
      <c r="AS615" s="217"/>
      <c r="AT615" s="217"/>
      <c r="AU615" s="217"/>
      <c r="AV615" s="217"/>
    </row>
    <row r="616" spans="36:48" x14ac:dyDescent="0.45">
      <c r="AJ616" s="217"/>
      <c r="AK616" s="217"/>
      <c r="AL616" s="217"/>
      <c r="AM616" s="217"/>
      <c r="AN616" s="217"/>
      <c r="AO616" s="217"/>
      <c r="AP616" s="217"/>
      <c r="AQ616" s="217"/>
      <c r="AR616" s="217"/>
      <c r="AS616" s="217"/>
      <c r="AT616" s="217"/>
      <c r="AU616" s="217"/>
      <c r="AV616" s="217"/>
    </row>
    <row r="617" spans="36:48" x14ac:dyDescent="0.45">
      <c r="AJ617" s="217"/>
      <c r="AK617" s="217"/>
      <c r="AL617" s="217"/>
      <c r="AM617" s="217"/>
      <c r="AN617" s="217"/>
      <c r="AO617" s="217"/>
      <c r="AP617" s="217"/>
      <c r="AQ617" s="217"/>
      <c r="AR617" s="217"/>
      <c r="AS617" s="217"/>
      <c r="AT617" s="217"/>
      <c r="AU617" s="217"/>
      <c r="AV617" s="217"/>
    </row>
    <row r="618" spans="36:48" x14ac:dyDescent="0.45">
      <c r="AJ618" s="217"/>
      <c r="AK618" s="217"/>
      <c r="AL618" s="217"/>
      <c r="AM618" s="217"/>
      <c r="AN618" s="217"/>
      <c r="AO618" s="217"/>
      <c r="AP618" s="217"/>
      <c r="AQ618" s="217"/>
      <c r="AR618" s="217"/>
      <c r="AS618" s="217"/>
      <c r="AT618" s="217"/>
      <c r="AU618" s="217"/>
      <c r="AV618" s="217"/>
    </row>
    <row r="619" spans="36:48" x14ac:dyDescent="0.45">
      <c r="AJ619" s="217"/>
      <c r="AK619" s="217"/>
      <c r="AL619" s="217"/>
      <c r="AM619" s="217"/>
      <c r="AN619" s="217"/>
      <c r="AO619" s="217"/>
      <c r="AP619" s="217"/>
      <c r="AQ619" s="217"/>
      <c r="AR619" s="217"/>
      <c r="AS619" s="217"/>
      <c r="AT619" s="217"/>
      <c r="AU619" s="217"/>
      <c r="AV619" s="217"/>
    </row>
    <row r="620" spans="36:48" x14ac:dyDescent="0.45">
      <c r="AJ620" s="217"/>
      <c r="AK620" s="217"/>
      <c r="AL620" s="217"/>
      <c r="AM620" s="217"/>
      <c r="AN620" s="217"/>
      <c r="AO620" s="217"/>
      <c r="AP620" s="217"/>
      <c r="AQ620" s="217"/>
      <c r="AR620" s="217"/>
      <c r="AS620" s="217"/>
      <c r="AT620" s="217"/>
      <c r="AU620" s="217"/>
      <c r="AV620" s="217"/>
    </row>
    <row r="621" spans="36:48" x14ac:dyDescent="0.45">
      <c r="AJ621" s="217"/>
      <c r="AK621" s="217"/>
      <c r="AL621" s="217"/>
      <c r="AM621" s="217"/>
      <c r="AN621" s="217"/>
      <c r="AO621" s="217"/>
      <c r="AP621" s="217"/>
      <c r="AQ621" s="217"/>
      <c r="AR621" s="217"/>
      <c r="AS621" s="217"/>
      <c r="AT621" s="217"/>
      <c r="AU621" s="217"/>
      <c r="AV621" s="217"/>
    </row>
    <row r="622" spans="36:48" x14ac:dyDescent="0.45">
      <c r="AJ622" s="217"/>
      <c r="AK622" s="217"/>
      <c r="AL622" s="217"/>
      <c r="AM622" s="217"/>
      <c r="AN622" s="217"/>
      <c r="AO622" s="217"/>
      <c r="AP622" s="217"/>
      <c r="AQ622" s="217"/>
      <c r="AR622" s="217"/>
      <c r="AS622" s="217"/>
      <c r="AT622" s="217"/>
      <c r="AU622" s="217"/>
      <c r="AV622" s="217"/>
    </row>
    <row r="623" spans="36:48" x14ac:dyDescent="0.45">
      <c r="AJ623" s="217"/>
      <c r="AK623" s="217"/>
      <c r="AL623" s="217"/>
      <c r="AM623" s="217"/>
      <c r="AN623" s="217"/>
      <c r="AO623" s="217"/>
      <c r="AP623" s="217"/>
      <c r="AQ623" s="217"/>
      <c r="AR623" s="217"/>
      <c r="AS623" s="217"/>
      <c r="AT623" s="217"/>
      <c r="AU623" s="217"/>
      <c r="AV623" s="217"/>
    </row>
    <row r="624" spans="36:48" x14ac:dyDescent="0.45">
      <c r="AJ624" s="217"/>
      <c r="AK624" s="217"/>
      <c r="AL624" s="217"/>
      <c r="AM624" s="217"/>
      <c r="AN624" s="217"/>
      <c r="AO624" s="217"/>
      <c r="AP624" s="217"/>
      <c r="AQ624" s="217"/>
      <c r="AR624" s="217"/>
      <c r="AS624" s="217"/>
      <c r="AT624" s="217"/>
      <c r="AU624" s="217"/>
      <c r="AV624" s="217"/>
    </row>
    <row r="625" spans="36:48" x14ac:dyDescent="0.45">
      <c r="AJ625" s="217"/>
      <c r="AK625" s="217"/>
      <c r="AL625" s="217"/>
      <c r="AM625" s="217"/>
      <c r="AN625" s="217"/>
      <c r="AO625" s="217"/>
      <c r="AP625" s="217"/>
      <c r="AQ625" s="217"/>
      <c r="AR625" s="217"/>
      <c r="AS625" s="217"/>
      <c r="AT625" s="217"/>
      <c r="AU625" s="217"/>
      <c r="AV625" s="217"/>
    </row>
    <row r="626" spans="36:48" x14ac:dyDescent="0.45">
      <c r="AJ626" s="217"/>
      <c r="AK626" s="217"/>
      <c r="AL626" s="217"/>
      <c r="AM626" s="217"/>
      <c r="AN626" s="217"/>
      <c r="AO626" s="217"/>
      <c r="AP626" s="217"/>
      <c r="AQ626" s="217"/>
      <c r="AR626" s="217"/>
      <c r="AS626" s="217"/>
      <c r="AT626" s="217"/>
      <c r="AU626" s="217"/>
      <c r="AV626" s="217"/>
    </row>
    <row r="627" spans="36:48" x14ac:dyDescent="0.45">
      <c r="AJ627" s="217"/>
      <c r="AK627" s="217"/>
      <c r="AL627" s="217"/>
      <c r="AM627" s="217"/>
      <c r="AN627" s="217"/>
      <c r="AO627" s="217"/>
      <c r="AP627" s="217"/>
      <c r="AQ627" s="217"/>
      <c r="AR627" s="217"/>
      <c r="AS627" s="217"/>
      <c r="AT627" s="217"/>
      <c r="AU627" s="217"/>
      <c r="AV627" s="217"/>
    </row>
    <row r="628" spans="36:48" x14ac:dyDescent="0.45">
      <c r="AJ628" s="217"/>
      <c r="AK628" s="217"/>
      <c r="AL628" s="217"/>
      <c r="AM628" s="217"/>
      <c r="AN628" s="217"/>
      <c r="AO628" s="217"/>
      <c r="AP628" s="217"/>
      <c r="AQ628" s="217"/>
      <c r="AR628" s="217"/>
      <c r="AS628" s="217"/>
      <c r="AT628" s="217"/>
      <c r="AU628" s="217"/>
      <c r="AV628" s="217"/>
    </row>
    <row r="629" spans="36:48" x14ac:dyDescent="0.45">
      <c r="AJ629" s="217"/>
      <c r="AK629" s="217"/>
      <c r="AL629" s="217"/>
      <c r="AM629" s="217"/>
      <c r="AN629" s="217"/>
      <c r="AO629" s="217"/>
      <c r="AP629" s="217"/>
      <c r="AQ629" s="217"/>
      <c r="AR629" s="217"/>
      <c r="AS629" s="217"/>
      <c r="AT629" s="217"/>
      <c r="AU629" s="217"/>
      <c r="AV629" s="217"/>
    </row>
    <row r="630" spans="36:48" x14ac:dyDescent="0.45">
      <c r="AJ630" s="217"/>
      <c r="AK630" s="217"/>
      <c r="AL630" s="217"/>
      <c r="AM630" s="217"/>
      <c r="AN630" s="217"/>
      <c r="AO630" s="217"/>
      <c r="AP630" s="217"/>
      <c r="AQ630" s="217"/>
      <c r="AR630" s="217"/>
      <c r="AS630" s="217"/>
      <c r="AT630" s="217"/>
      <c r="AU630" s="217"/>
      <c r="AV630" s="217"/>
    </row>
    <row r="631" spans="36:48" x14ac:dyDescent="0.45">
      <c r="AJ631" s="217"/>
      <c r="AK631" s="217"/>
      <c r="AL631" s="217"/>
      <c r="AM631" s="217"/>
      <c r="AN631" s="217"/>
      <c r="AO631" s="217"/>
      <c r="AP631" s="217"/>
      <c r="AQ631" s="217"/>
      <c r="AR631" s="217"/>
      <c r="AS631" s="217"/>
      <c r="AT631" s="217"/>
      <c r="AU631" s="217"/>
      <c r="AV631" s="217"/>
    </row>
    <row r="632" spans="36:48" x14ac:dyDescent="0.45">
      <c r="AJ632" s="217"/>
      <c r="AK632" s="217"/>
      <c r="AL632" s="217"/>
      <c r="AM632" s="217"/>
      <c r="AN632" s="217"/>
      <c r="AO632" s="217"/>
      <c r="AP632" s="217"/>
      <c r="AQ632" s="217"/>
      <c r="AR632" s="217"/>
      <c r="AS632" s="217"/>
      <c r="AT632" s="217"/>
      <c r="AU632" s="217"/>
      <c r="AV632" s="217"/>
    </row>
    <row r="633" spans="36:48" x14ac:dyDescent="0.45">
      <c r="AJ633" s="217"/>
      <c r="AK633" s="217"/>
      <c r="AL633" s="217"/>
      <c r="AM633" s="217"/>
      <c r="AN633" s="217"/>
      <c r="AO633" s="217"/>
      <c r="AP633" s="217"/>
      <c r="AQ633" s="217"/>
      <c r="AR633" s="217"/>
      <c r="AS633" s="217"/>
      <c r="AT633" s="217"/>
      <c r="AU633" s="217"/>
      <c r="AV633" s="217"/>
    </row>
    <row r="634" spans="36:48" x14ac:dyDescent="0.45">
      <c r="AJ634" s="217"/>
      <c r="AK634" s="217"/>
      <c r="AL634" s="217"/>
      <c r="AM634" s="217"/>
      <c r="AN634" s="217"/>
      <c r="AO634" s="217"/>
      <c r="AP634" s="217"/>
      <c r="AQ634" s="217"/>
      <c r="AR634" s="217"/>
      <c r="AS634" s="217"/>
      <c r="AT634" s="217"/>
      <c r="AU634" s="217"/>
      <c r="AV634" s="217"/>
    </row>
    <row r="635" spans="36:48" x14ac:dyDescent="0.45">
      <c r="AJ635" s="217"/>
      <c r="AK635" s="217"/>
      <c r="AL635" s="217"/>
      <c r="AM635" s="217"/>
      <c r="AN635" s="217"/>
      <c r="AO635" s="217"/>
      <c r="AP635" s="217"/>
      <c r="AQ635" s="217"/>
      <c r="AR635" s="217"/>
      <c r="AS635" s="217"/>
      <c r="AT635" s="217"/>
      <c r="AU635" s="217"/>
      <c r="AV635" s="217"/>
    </row>
    <row r="636" spans="36:48" x14ac:dyDescent="0.45">
      <c r="AJ636" s="217"/>
      <c r="AK636" s="217"/>
      <c r="AL636" s="217"/>
      <c r="AM636" s="217"/>
      <c r="AN636" s="217"/>
      <c r="AO636" s="217"/>
      <c r="AP636" s="217"/>
      <c r="AQ636" s="217"/>
      <c r="AR636" s="217"/>
      <c r="AS636" s="217"/>
      <c r="AT636" s="217"/>
      <c r="AU636" s="217"/>
      <c r="AV636" s="217"/>
    </row>
    <row r="637" spans="36:48" x14ac:dyDescent="0.45">
      <c r="AJ637" s="217"/>
      <c r="AK637" s="217"/>
      <c r="AL637" s="217"/>
      <c r="AM637" s="217"/>
      <c r="AN637" s="217"/>
      <c r="AO637" s="217"/>
      <c r="AP637" s="217"/>
      <c r="AQ637" s="217"/>
      <c r="AR637" s="217"/>
      <c r="AS637" s="217"/>
      <c r="AT637" s="217"/>
      <c r="AU637" s="217"/>
      <c r="AV637" s="217"/>
    </row>
    <row r="638" spans="36:48" x14ac:dyDescent="0.45">
      <c r="AJ638" s="217"/>
      <c r="AK638" s="217"/>
      <c r="AL638" s="217"/>
      <c r="AM638" s="217"/>
      <c r="AN638" s="217"/>
      <c r="AO638" s="217"/>
      <c r="AP638" s="217"/>
      <c r="AQ638" s="217"/>
      <c r="AR638" s="217"/>
      <c r="AS638" s="217"/>
      <c r="AT638" s="217"/>
      <c r="AU638" s="217"/>
      <c r="AV638" s="217"/>
    </row>
    <row r="639" spans="36:48" x14ac:dyDescent="0.45">
      <c r="AJ639" s="217"/>
      <c r="AK639" s="217"/>
      <c r="AL639" s="217"/>
      <c r="AM639" s="217"/>
      <c r="AN639" s="217"/>
      <c r="AO639" s="217"/>
      <c r="AP639" s="217"/>
      <c r="AQ639" s="217"/>
      <c r="AR639" s="217"/>
      <c r="AS639" s="217"/>
      <c r="AT639" s="217"/>
      <c r="AU639" s="217"/>
      <c r="AV639" s="217"/>
    </row>
    <row r="640" spans="36:48" x14ac:dyDescent="0.45">
      <c r="AJ640" s="217"/>
      <c r="AK640" s="217"/>
      <c r="AL640" s="217"/>
      <c r="AM640" s="217"/>
      <c r="AN640" s="217"/>
      <c r="AO640" s="217"/>
      <c r="AP640" s="217"/>
      <c r="AQ640" s="217"/>
      <c r="AR640" s="217"/>
      <c r="AS640" s="217"/>
      <c r="AT640" s="217"/>
      <c r="AU640" s="217"/>
      <c r="AV640" s="217"/>
    </row>
    <row r="641" spans="36:48" x14ac:dyDescent="0.45">
      <c r="AJ641" s="217"/>
      <c r="AK641" s="217"/>
      <c r="AL641" s="217"/>
      <c r="AM641" s="217"/>
      <c r="AN641" s="217"/>
      <c r="AO641" s="217"/>
      <c r="AP641" s="217"/>
      <c r="AQ641" s="217"/>
      <c r="AR641" s="217"/>
      <c r="AS641" s="217"/>
      <c r="AT641" s="217"/>
      <c r="AU641" s="217"/>
      <c r="AV641" s="217"/>
    </row>
    <row r="642" spans="36:48" x14ac:dyDescent="0.45">
      <c r="AJ642" s="217"/>
      <c r="AK642" s="217"/>
      <c r="AL642" s="217"/>
      <c r="AM642" s="217"/>
      <c r="AN642" s="217"/>
      <c r="AO642" s="217"/>
      <c r="AP642" s="217"/>
      <c r="AQ642" s="217"/>
      <c r="AR642" s="217"/>
      <c r="AS642" s="217"/>
      <c r="AT642" s="217"/>
      <c r="AU642" s="217"/>
      <c r="AV642" s="217"/>
    </row>
    <row r="643" spans="36:48" x14ac:dyDescent="0.45">
      <c r="AJ643" s="217"/>
      <c r="AK643" s="217"/>
      <c r="AL643" s="217"/>
      <c r="AM643" s="217"/>
      <c r="AN643" s="217"/>
      <c r="AO643" s="217"/>
      <c r="AP643" s="217"/>
      <c r="AQ643" s="217"/>
      <c r="AR643" s="217"/>
      <c r="AS643" s="217"/>
      <c r="AT643" s="217"/>
      <c r="AU643" s="217"/>
      <c r="AV643" s="217"/>
    </row>
    <row r="644" spans="36:48" x14ac:dyDescent="0.45">
      <c r="AJ644" s="217"/>
      <c r="AK644" s="217"/>
      <c r="AL644" s="217"/>
      <c r="AM644" s="217"/>
      <c r="AN644" s="217"/>
      <c r="AO644" s="217"/>
      <c r="AP644" s="217"/>
      <c r="AQ644" s="217"/>
      <c r="AR644" s="217"/>
      <c r="AS644" s="217"/>
      <c r="AT644" s="217"/>
      <c r="AU644" s="217"/>
      <c r="AV644" s="217"/>
    </row>
    <row r="645" spans="36:48" x14ac:dyDescent="0.45">
      <c r="AJ645" s="217"/>
      <c r="AK645" s="217"/>
      <c r="AL645" s="217"/>
      <c r="AM645" s="217"/>
      <c r="AN645" s="217"/>
      <c r="AO645" s="217"/>
      <c r="AP645" s="217"/>
      <c r="AQ645" s="217"/>
      <c r="AR645" s="217"/>
      <c r="AS645" s="217"/>
      <c r="AT645" s="217"/>
      <c r="AU645" s="217"/>
      <c r="AV645" s="217"/>
    </row>
    <row r="646" spans="36:48" x14ac:dyDescent="0.45">
      <c r="AJ646" s="217"/>
      <c r="AK646" s="217"/>
      <c r="AL646" s="217"/>
      <c r="AM646" s="217"/>
      <c r="AN646" s="217"/>
      <c r="AO646" s="217"/>
      <c r="AP646" s="217"/>
      <c r="AQ646" s="217"/>
      <c r="AR646" s="217"/>
      <c r="AS646" s="217"/>
      <c r="AT646" s="217"/>
      <c r="AU646" s="217"/>
      <c r="AV646" s="217"/>
    </row>
    <row r="647" spans="36:48" x14ac:dyDescent="0.45">
      <c r="AJ647" s="217"/>
      <c r="AK647" s="217"/>
      <c r="AL647" s="217"/>
      <c r="AM647" s="217"/>
      <c r="AN647" s="217"/>
      <c r="AO647" s="217"/>
      <c r="AP647" s="217"/>
      <c r="AQ647" s="217"/>
      <c r="AR647" s="217"/>
      <c r="AS647" s="217"/>
      <c r="AT647" s="217"/>
      <c r="AU647" s="217"/>
      <c r="AV647" s="217"/>
    </row>
    <row r="648" spans="36:48" x14ac:dyDescent="0.45">
      <c r="AJ648" s="217"/>
      <c r="AK648" s="217"/>
      <c r="AL648" s="217"/>
      <c r="AM648" s="217"/>
      <c r="AN648" s="217"/>
      <c r="AO648" s="217"/>
      <c r="AP648" s="217"/>
      <c r="AQ648" s="217"/>
      <c r="AR648" s="217"/>
      <c r="AS648" s="217"/>
      <c r="AT648" s="217"/>
      <c r="AU648" s="217"/>
      <c r="AV648" s="217"/>
    </row>
    <row r="649" spans="36:48" x14ac:dyDescent="0.45">
      <c r="AJ649" s="217"/>
      <c r="AK649" s="217"/>
      <c r="AL649" s="217"/>
      <c r="AM649" s="217"/>
      <c r="AN649" s="217"/>
      <c r="AO649" s="217"/>
      <c r="AP649" s="217"/>
      <c r="AQ649" s="217"/>
      <c r="AR649" s="217"/>
      <c r="AS649" s="217"/>
      <c r="AT649" s="217"/>
      <c r="AU649" s="217"/>
      <c r="AV649" s="217"/>
    </row>
    <row r="650" spans="36:48" x14ac:dyDescent="0.45">
      <c r="AJ650" s="217"/>
      <c r="AK650" s="217"/>
      <c r="AL650" s="217"/>
      <c r="AM650" s="217"/>
      <c r="AN650" s="217"/>
      <c r="AO650" s="217"/>
      <c r="AP650" s="217"/>
      <c r="AQ650" s="217"/>
      <c r="AR650" s="217"/>
      <c r="AS650" s="217"/>
      <c r="AT650" s="217"/>
      <c r="AU650" s="217"/>
      <c r="AV650" s="217"/>
    </row>
    <row r="651" spans="36:48" x14ac:dyDescent="0.45">
      <c r="AJ651" s="217"/>
      <c r="AK651" s="217"/>
      <c r="AL651" s="217"/>
      <c r="AM651" s="217"/>
      <c r="AN651" s="217"/>
      <c r="AO651" s="217"/>
      <c r="AP651" s="217"/>
      <c r="AQ651" s="217"/>
      <c r="AR651" s="217"/>
      <c r="AS651" s="217"/>
      <c r="AT651" s="217"/>
      <c r="AU651" s="217"/>
      <c r="AV651" s="217"/>
    </row>
    <row r="652" spans="36:48" x14ac:dyDescent="0.45">
      <c r="AJ652" s="217"/>
      <c r="AK652" s="217"/>
      <c r="AL652" s="217"/>
      <c r="AM652" s="217"/>
      <c r="AN652" s="217"/>
      <c r="AO652" s="217"/>
      <c r="AP652" s="217"/>
      <c r="AQ652" s="217"/>
      <c r="AR652" s="217"/>
      <c r="AS652" s="217"/>
      <c r="AT652" s="217"/>
      <c r="AU652" s="217"/>
      <c r="AV652" s="217"/>
    </row>
    <row r="653" spans="36:48" x14ac:dyDescent="0.45">
      <c r="AJ653" s="217"/>
      <c r="AK653" s="217"/>
      <c r="AL653" s="217"/>
      <c r="AM653" s="217"/>
      <c r="AN653" s="217"/>
      <c r="AO653" s="217"/>
      <c r="AP653" s="217"/>
      <c r="AQ653" s="217"/>
      <c r="AR653" s="217"/>
      <c r="AS653" s="217"/>
      <c r="AT653" s="217"/>
      <c r="AU653" s="217"/>
      <c r="AV653" s="217"/>
    </row>
    <row r="654" spans="36:48" x14ac:dyDescent="0.45">
      <c r="AJ654" s="217"/>
      <c r="AK654" s="217"/>
      <c r="AL654" s="217"/>
      <c r="AM654" s="217"/>
      <c r="AN654" s="217"/>
      <c r="AO654" s="217"/>
      <c r="AP654" s="217"/>
      <c r="AQ654" s="217"/>
      <c r="AR654" s="217"/>
      <c r="AS654" s="217"/>
      <c r="AT654" s="217"/>
      <c r="AU654" s="217"/>
      <c r="AV654" s="217"/>
    </row>
    <row r="655" spans="36:48" x14ac:dyDescent="0.45">
      <c r="AJ655" s="217"/>
      <c r="AK655" s="217"/>
      <c r="AL655" s="217"/>
      <c r="AM655" s="217"/>
      <c r="AN655" s="217"/>
      <c r="AO655" s="217"/>
      <c r="AP655" s="217"/>
      <c r="AQ655" s="217"/>
      <c r="AR655" s="217"/>
      <c r="AS655" s="217"/>
      <c r="AT655" s="217"/>
      <c r="AU655" s="217"/>
      <c r="AV655" s="217"/>
    </row>
    <row r="656" spans="36:48" x14ac:dyDescent="0.45">
      <c r="AJ656" s="217"/>
      <c r="AK656" s="217"/>
      <c r="AL656" s="217"/>
      <c r="AM656" s="217"/>
      <c r="AN656" s="217"/>
      <c r="AO656" s="217"/>
      <c r="AP656" s="217"/>
      <c r="AQ656" s="217"/>
      <c r="AR656" s="217"/>
      <c r="AS656" s="217"/>
      <c r="AT656" s="217"/>
      <c r="AU656" s="217"/>
      <c r="AV656" s="217"/>
    </row>
    <row r="657" spans="36:48" x14ac:dyDescent="0.45">
      <c r="AJ657" s="217"/>
      <c r="AK657" s="217"/>
      <c r="AL657" s="217"/>
      <c r="AM657" s="217"/>
      <c r="AN657" s="217"/>
      <c r="AO657" s="217"/>
      <c r="AP657" s="217"/>
      <c r="AQ657" s="217"/>
      <c r="AR657" s="217"/>
      <c r="AS657" s="217"/>
      <c r="AT657" s="217"/>
      <c r="AU657" s="217"/>
      <c r="AV657" s="217"/>
    </row>
    <row r="658" spans="36:48" x14ac:dyDescent="0.45">
      <c r="AJ658" s="217"/>
      <c r="AK658" s="217"/>
      <c r="AL658" s="217"/>
      <c r="AM658" s="217"/>
      <c r="AN658" s="217"/>
      <c r="AO658" s="217"/>
      <c r="AP658" s="217"/>
      <c r="AQ658" s="217"/>
      <c r="AR658" s="217"/>
      <c r="AS658" s="217"/>
      <c r="AT658" s="217"/>
      <c r="AU658" s="217"/>
      <c r="AV658" s="217"/>
    </row>
    <row r="659" spans="36:48" x14ac:dyDescent="0.45">
      <c r="AJ659" s="217"/>
      <c r="AK659" s="217"/>
      <c r="AL659" s="217"/>
      <c r="AM659" s="217"/>
      <c r="AN659" s="217"/>
      <c r="AO659" s="217"/>
      <c r="AP659" s="217"/>
      <c r="AQ659" s="217"/>
      <c r="AR659" s="217"/>
      <c r="AS659" s="217"/>
      <c r="AT659" s="217"/>
      <c r="AU659" s="217"/>
      <c r="AV659" s="217"/>
    </row>
    <row r="660" spans="36:48" x14ac:dyDescent="0.45">
      <c r="AJ660" s="217"/>
      <c r="AK660" s="217"/>
      <c r="AL660" s="217"/>
      <c r="AM660" s="217"/>
      <c r="AN660" s="217"/>
      <c r="AO660" s="217"/>
      <c r="AP660" s="217"/>
      <c r="AQ660" s="217"/>
      <c r="AR660" s="217"/>
      <c r="AS660" s="217"/>
      <c r="AT660" s="217"/>
      <c r="AU660" s="217"/>
      <c r="AV660" s="217"/>
    </row>
    <row r="661" spans="36:48" x14ac:dyDescent="0.45">
      <c r="AJ661" s="217"/>
      <c r="AK661" s="217"/>
      <c r="AL661" s="217"/>
      <c r="AM661" s="217"/>
      <c r="AN661" s="217"/>
      <c r="AO661" s="217"/>
      <c r="AP661" s="217"/>
      <c r="AQ661" s="217"/>
      <c r="AR661" s="217"/>
      <c r="AS661" s="217"/>
      <c r="AT661" s="217"/>
      <c r="AU661" s="217"/>
      <c r="AV661" s="217"/>
    </row>
    <row r="662" spans="36:48" x14ac:dyDescent="0.45">
      <c r="AJ662" s="217"/>
      <c r="AK662" s="217"/>
      <c r="AL662" s="217"/>
      <c r="AM662" s="217"/>
      <c r="AN662" s="217"/>
      <c r="AO662" s="217"/>
      <c r="AP662" s="217"/>
      <c r="AQ662" s="217"/>
      <c r="AR662" s="217"/>
      <c r="AS662" s="217"/>
      <c r="AT662" s="217"/>
      <c r="AU662" s="217"/>
      <c r="AV662" s="217"/>
    </row>
    <row r="663" spans="36:48" x14ac:dyDescent="0.45">
      <c r="AJ663" s="217"/>
      <c r="AK663" s="217"/>
      <c r="AL663" s="217"/>
      <c r="AM663" s="217"/>
      <c r="AN663" s="217"/>
      <c r="AO663" s="217"/>
      <c r="AP663" s="217"/>
      <c r="AQ663" s="217"/>
      <c r="AR663" s="217"/>
      <c r="AS663" s="217"/>
      <c r="AT663" s="217"/>
      <c r="AU663" s="217"/>
      <c r="AV663" s="217"/>
    </row>
    <row r="664" spans="36:48" x14ac:dyDescent="0.45">
      <c r="AJ664" s="217"/>
      <c r="AK664" s="217"/>
      <c r="AL664" s="217"/>
      <c r="AM664" s="217"/>
      <c r="AN664" s="217"/>
      <c r="AO664" s="217"/>
      <c r="AP664" s="217"/>
      <c r="AQ664" s="217"/>
      <c r="AR664" s="217"/>
      <c r="AS664" s="217"/>
      <c r="AT664" s="217"/>
      <c r="AU664" s="217"/>
      <c r="AV664" s="217"/>
    </row>
    <row r="665" spans="36:48" x14ac:dyDescent="0.45">
      <c r="AJ665" s="217"/>
      <c r="AK665" s="217"/>
      <c r="AL665" s="217"/>
      <c r="AM665" s="217"/>
      <c r="AN665" s="217"/>
      <c r="AO665" s="217"/>
      <c r="AP665" s="217"/>
      <c r="AQ665" s="217"/>
      <c r="AR665" s="217"/>
      <c r="AS665" s="217"/>
      <c r="AT665" s="217"/>
      <c r="AU665" s="217"/>
      <c r="AV665" s="217"/>
    </row>
    <row r="666" spans="36:48" x14ac:dyDescent="0.45">
      <c r="AJ666" s="217"/>
      <c r="AK666" s="217"/>
      <c r="AL666" s="217"/>
      <c r="AM666" s="217"/>
      <c r="AN666" s="217"/>
      <c r="AO666" s="217"/>
      <c r="AP666" s="217"/>
      <c r="AQ666" s="217"/>
      <c r="AR666" s="217"/>
      <c r="AS666" s="217"/>
      <c r="AT666" s="217"/>
      <c r="AU666" s="217"/>
      <c r="AV666" s="217"/>
    </row>
    <row r="667" spans="36:48" x14ac:dyDescent="0.45">
      <c r="AJ667" s="217"/>
      <c r="AK667" s="217"/>
      <c r="AL667" s="217"/>
      <c r="AM667" s="217"/>
      <c r="AN667" s="217"/>
      <c r="AO667" s="217"/>
      <c r="AP667" s="217"/>
      <c r="AQ667" s="217"/>
      <c r="AR667" s="217"/>
      <c r="AS667" s="217"/>
      <c r="AT667" s="217"/>
      <c r="AU667" s="217"/>
      <c r="AV667" s="217"/>
    </row>
    <row r="668" spans="36:48" x14ac:dyDescent="0.45">
      <c r="AJ668" s="217"/>
      <c r="AK668" s="217"/>
      <c r="AL668" s="217"/>
      <c r="AM668" s="217"/>
      <c r="AN668" s="217"/>
      <c r="AO668" s="217"/>
      <c r="AP668" s="217"/>
      <c r="AQ668" s="217"/>
      <c r="AR668" s="217"/>
      <c r="AS668" s="217"/>
      <c r="AT668" s="217"/>
      <c r="AU668" s="217"/>
      <c r="AV668" s="217"/>
    </row>
    <row r="669" spans="36:48" x14ac:dyDescent="0.45">
      <c r="AJ669" s="217"/>
      <c r="AK669" s="217"/>
      <c r="AL669" s="217"/>
      <c r="AM669" s="217"/>
      <c r="AN669" s="217"/>
      <c r="AO669" s="217"/>
      <c r="AP669" s="217"/>
      <c r="AQ669" s="217"/>
      <c r="AR669" s="217"/>
      <c r="AS669" s="217"/>
      <c r="AT669" s="217"/>
      <c r="AU669" s="217"/>
      <c r="AV669" s="217"/>
    </row>
    <row r="670" spans="36:48" x14ac:dyDescent="0.45">
      <c r="AJ670" s="217"/>
      <c r="AK670" s="217"/>
      <c r="AL670" s="217"/>
      <c r="AM670" s="217"/>
      <c r="AN670" s="217"/>
      <c r="AO670" s="217"/>
      <c r="AP670" s="217"/>
      <c r="AQ670" s="217"/>
      <c r="AR670" s="217"/>
      <c r="AS670" s="217"/>
      <c r="AT670" s="217"/>
      <c r="AU670" s="217"/>
      <c r="AV670" s="217"/>
    </row>
    <row r="671" spans="36:48" x14ac:dyDescent="0.45">
      <c r="AJ671" s="217"/>
      <c r="AK671" s="217"/>
      <c r="AL671" s="217"/>
      <c r="AM671" s="217"/>
      <c r="AN671" s="217"/>
      <c r="AO671" s="217"/>
      <c r="AP671" s="217"/>
      <c r="AQ671" s="217"/>
      <c r="AR671" s="217"/>
      <c r="AS671" s="217"/>
      <c r="AT671" s="217"/>
      <c r="AU671" s="217"/>
      <c r="AV671" s="217"/>
    </row>
    <row r="672" spans="36:48" x14ac:dyDescent="0.45">
      <c r="AJ672" s="217"/>
      <c r="AK672" s="217"/>
      <c r="AL672" s="217"/>
      <c r="AM672" s="217"/>
      <c r="AN672" s="217"/>
      <c r="AO672" s="217"/>
      <c r="AP672" s="217"/>
      <c r="AQ672" s="217"/>
      <c r="AR672" s="217"/>
      <c r="AS672" s="217"/>
      <c r="AT672" s="217"/>
      <c r="AU672" s="217"/>
      <c r="AV672" s="217"/>
    </row>
    <row r="673" spans="36:48" x14ac:dyDescent="0.45">
      <c r="AJ673" s="217"/>
      <c r="AK673" s="217"/>
      <c r="AL673" s="217"/>
      <c r="AM673" s="217"/>
      <c r="AN673" s="217"/>
      <c r="AO673" s="217"/>
      <c r="AP673" s="217"/>
      <c r="AQ673" s="217"/>
      <c r="AR673" s="217"/>
      <c r="AS673" s="217"/>
      <c r="AT673" s="217"/>
      <c r="AU673" s="217"/>
      <c r="AV673" s="217"/>
    </row>
    <row r="674" spans="36:48" x14ac:dyDescent="0.45">
      <c r="AJ674" s="217"/>
      <c r="AK674" s="217"/>
      <c r="AL674" s="217"/>
      <c r="AM674" s="217"/>
      <c r="AN674" s="217"/>
      <c r="AO674" s="217"/>
      <c r="AP674" s="217"/>
      <c r="AQ674" s="217"/>
      <c r="AR674" s="217"/>
      <c r="AS674" s="217"/>
      <c r="AT674" s="217"/>
      <c r="AU674" s="217"/>
      <c r="AV674" s="217"/>
    </row>
    <row r="675" spans="36:48" x14ac:dyDescent="0.45">
      <c r="AJ675" s="217"/>
      <c r="AK675" s="217"/>
      <c r="AL675" s="217"/>
      <c r="AM675" s="217"/>
      <c r="AN675" s="217"/>
      <c r="AO675" s="217"/>
      <c r="AP675" s="217"/>
      <c r="AQ675" s="217"/>
      <c r="AR675" s="217"/>
      <c r="AS675" s="217"/>
      <c r="AT675" s="217"/>
      <c r="AU675" s="217"/>
      <c r="AV675" s="217"/>
    </row>
    <row r="676" spans="36:48" x14ac:dyDescent="0.45">
      <c r="AJ676" s="217"/>
      <c r="AK676" s="217"/>
      <c r="AL676" s="217"/>
      <c r="AM676" s="217"/>
      <c r="AN676" s="217"/>
      <c r="AO676" s="217"/>
      <c r="AP676" s="217"/>
      <c r="AQ676" s="217"/>
      <c r="AR676" s="217"/>
      <c r="AS676" s="217"/>
      <c r="AT676" s="217"/>
      <c r="AU676" s="217"/>
      <c r="AV676" s="217"/>
    </row>
    <row r="677" spans="36:48" x14ac:dyDescent="0.45">
      <c r="AJ677" s="217"/>
      <c r="AK677" s="217"/>
      <c r="AL677" s="217"/>
      <c r="AM677" s="217"/>
      <c r="AN677" s="217"/>
      <c r="AO677" s="217"/>
      <c r="AP677" s="217"/>
      <c r="AQ677" s="217"/>
      <c r="AR677" s="217"/>
      <c r="AS677" s="217"/>
      <c r="AT677" s="217"/>
      <c r="AU677" s="217"/>
      <c r="AV677" s="217"/>
    </row>
    <row r="678" spans="36:48" x14ac:dyDescent="0.45">
      <c r="AJ678" s="217"/>
      <c r="AK678" s="217"/>
      <c r="AL678" s="217"/>
      <c r="AM678" s="217"/>
      <c r="AN678" s="217"/>
      <c r="AO678" s="217"/>
      <c r="AP678" s="217"/>
      <c r="AQ678" s="217"/>
      <c r="AR678" s="217"/>
      <c r="AS678" s="217"/>
      <c r="AT678" s="217"/>
      <c r="AU678" s="217"/>
      <c r="AV678" s="217"/>
    </row>
    <row r="679" spans="36:48" x14ac:dyDescent="0.45">
      <c r="AJ679" s="217"/>
      <c r="AK679" s="217"/>
      <c r="AL679" s="217"/>
      <c r="AM679" s="217"/>
      <c r="AN679" s="217"/>
      <c r="AO679" s="217"/>
      <c r="AP679" s="217"/>
      <c r="AQ679" s="217"/>
      <c r="AR679" s="217"/>
      <c r="AS679" s="217"/>
      <c r="AT679" s="217"/>
      <c r="AU679" s="217"/>
      <c r="AV679" s="217"/>
    </row>
    <row r="680" spans="36:48" x14ac:dyDescent="0.45">
      <c r="AJ680" s="217"/>
      <c r="AK680" s="217"/>
      <c r="AL680" s="217"/>
      <c r="AM680" s="217"/>
      <c r="AN680" s="217"/>
      <c r="AO680" s="217"/>
      <c r="AP680" s="217"/>
      <c r="AQ680" s="217"/>
      <c r="AR680" s="217"/>
      <c r="AS680" s="217"/>
      <c r="AT680" s="217"/>
      <c r="AU680" s="217"/>
      <c r="AV680" s="217"/>
    </row>
    <row r="681" spans="36:48" x14ac:dyDescent="0.45">
      <c r="AJ681" s="217"/>
      <c r="AK681" s="217"/>
      <c r="AL681" s="217"/>
      <c r="AM681" s="217"/>
      <c r="AN681" s="217"/>
      <c r="AO681" s="217"/>
      <c r="AP681" s="217"/>
      <c r="AQ681" s="217"/>
      <c r="AR681" s="217"/>
      <c r="AS681" s="217"/>
      <c r="AT681" s="217"/>
      <c r="AU681" s="217"/>
      <c r="AV681" s="217"/>
    </row>
    <row r="682" spans="36:48" x14ac:dyDescent="0.45">
      <c r="AJ682" s="217"/>
      <c r="AK682" s="217"/>
      <c r="AL682" s="217"/>
      <c r="AM682" s="217"/>
      <c r="AN682" s="217"/>
      <c r="AO682" s="217"/>
      <c r="AP682" s="217"/>
      <c r="AQ682" s="217"/>
      <c r="AR682" s="217"/>
      <c r="AS682" s="217"/>
      <c r="AT682" s="217"/>
      <c r="AU682" s="217"/>
      <c r="AV682" s="217"/>
    </row>
    <row r="683" spans="36:48" x14ac:dyDescent="0.45">
      <c r="AJ683" s="217"/>
      <c r="AK683" s="217"/>
      <c r="AL683" s="217"/>
      <c r="AM683" s="217"/>
      <c r="AN683" s="217"/>
      <c r="AO683" s="217"/>
      <c r="AP683" s="217"/>
      <c r="AQ683" s="217"/>
      <c r="AR683" s="217"/>
      <c r="AS683" s="217"/>
      <c r="AT683" s="217"/>
      <c r="AU683" s="217"/>
      <c r="AV683" s="217"/>
    </row>
    <row r="684" spans="36:48" x14ac:dyDescent="0.45">
      <c r="AJ684" s="217"/>
      <c r="AK684" s="217"/>
      <c r="AL684" s="217"/>
      <c r="AM684" s="217"/>
      <c r="AN684" s="217"/>
      <c r="AO684" s="217"/>
      <c r="AP684" s="217"/>
      <c r="AQ684" s="217"/>
      <c r="AR684" s="217"/>
      <c r="AS684" s="217"/>
      <c r="AT684" s="217"/>
      <c r="AU684" s="217"/>
      <c r="AV684" s="217"/>
    </row>
    <row r="685" spans="36:48" x14ac:dyDescent="0.45">
      <c r="AJ685" s="217"/>
      <c r="AK685" s="217"/>
      <c r="AL685" s="217"/>
      <c r="AM685" s="217"/>
      <c r="AN685" s="217"/>
      <c r="AO685" s="217"/>
      <c r="AP685" s="217"/>
      <c r="AQ685" s="217"/>
      <c r="AR685" s="217"/>
      <c r="AS685" s="217"/>
      <c r="AT685" s="217"/>
      <c r="AU685" s="217"/>
      <c r="AV685" s="217"/>
    </row>
    <row r="686" spans="36:48" x14ac:dyDescent="0.45">
      <c r="AJ686" s="217"/>
      <c r="AK686" s="217"/>
      <c r="AL686" s="217"/>
      <c r="AM686" s="217"/>
      <c r="AN686" s="217"/>
      <c r="AO686" s="217"/>
      <c r="AP686" s="217"/>
      <c r="AQ686" s="217"/>
      <c r="AR686" s="217"/>
      <c r="AS686" s="217"/>
      <c r="AT686" s="217"/>
      <c r="AU686" s="217"/>
      <c r="AV686" s="217"/>
    </row>
    <row r="687" spans="36:48" x14ac:dyDescent="0.45">
      <c r="AJ687" s="217"/>
      <c r="AK687" s="217"/>
      <c r="AL687" s="217"/>
      <c r="AM687" s="217"/>
      <c r="AN687" s="217"/>
      <c r="AO687" s="217"/>
      <c r="AP687" s="217"/>
      <c r="AQ687" s="217"/>
      <c r="AR687" s="217"/>
      <c r="AS687" s="217"/>
      <c r="AT687" s="217"/>
      <c r="AU687" s="217"/>
      <c r="AV687" s="217"/>
    </row>
    <row r="688" spans="36:48" x14ac:dyDescent="0.45">
      <c r="AJ688" s="217"/>
      <c r="AK688" s="217"/>
      <c r="AL688" s="217"/>
      <c r="AM688" s="217"/>
      <c r="AN688" s="217"/>
      <c r="AO688" s="217"/>
      <c r="AP688" s="217"/>
      <c r="AQ688" s="217"/>
      <c r="AR688" s="217"/>
      <c r="AS688" s="217"/>
      <c r="AT688" s="217"/>
      <c r="AU688" s="217"/>
      <c r="AV688" s="217"/>
    </row>
    <row r="689" spans="36:48" x14ac:dyDescent="0.45">
      <c r="AJ689" s="217"/>
      <c r="AK689" s="217"/>
      <c r="AL689" s="217"/>
      <c r="AM689" s="217"/>
      <c r="AN689" s="217"/>
      <c r="AO689" s="217"/>
      <c r="AP689" s="217"/>
      <c r="AQ689" s="217"/>
      <c r="AR689" s="217"/>
      <c r="AS689" s="217"/>
      <c r="AT689" s="217"/>
      <c r="AU689" s="217"/>
      <c r="AV689" s="217"/>
    </row>
    <row r="690" spans="36:48" x14ac:dyDescent="0.45">
      <c r="AJ690" s="217"/>
      <c r="AK690" s="217"/>
      <c r="AL690" s="217"/>
      <c r="AM690" s="217"/>
      <c r="AN690" s="217"/>
      <c r="AO690" s="217"/>
      <c r="AP690" s="217"/>
      <c r="AQ690" s="217"/>
      <c r="AR690" s="217"/>
      <c r="AS690" s="217"/>
      <c r="AT690" s="217"/>
      <c r="AU690" s="217"/>
      <c r="AV690" s="217"/>
    </row>
    <row r="691" spans="36:48" x14ac:dyDescent="0.45">
      <c r="AJ691" s="217"/>
      <c r="AK691" s="217"/>
      <c r="AL691" s="217"/>
      <c r="AM691" s="217"/>
      <c r="AN691" s="217"/>
      <c r="AO691" s="217"/>
      <c r="AP691" s="217"/>
      <c r="AQ691" s="217"/>
      <c r="AR691" s="217"/>
      <c r="AS691" s="217"/>
      <c r="AT691" s="217"/>
      <c r="AU691" s="217"/>
      <c r="AV691" s="217"/>
    </row>
    <row r="692" spans="36:48" x14ac:dyDescent="0.45">
      <c r="AJ692" s="217"/>
      <c r="AK692" s="217"/>
      <c r="AL692" s="217"/>
      <c r="AM692" s="217"/>
      <c r="AN692" s="217"/>
      <c r="AO692" s="217"/>
      <c r="AP692" s="217"/>
      <c r="AQ692" s="217"/>
      <c r="AR692" s="217"/>
      <c r="AS692" s="217"/>
      <c r="AT692" s="217"/>
      <c r="AU692" s="217"/>
      <c r="AV692" s="217"/>
    </row>
    <row r="693" spans="36:48" x14ac:dyDescent="0.45">
      <c r="AJ693" s="217"/>
      <c r="AK693" s="217"/>
      <c r="AL693" s="217"/>
      <c r="AM693" s="217"/>
      <c r="AN693" s="217"/>
      <c r="AO693" s="217"/>
      <c r="AP693" s="217"/>
      <c r="AQ693" s="217"/>
      <c r="AR693" s="217"/>
      <c r="AS693" s="217"/>
      <c r="AT693" s="217"/>
      <c r="AU693" s="217"/>
      <c r="AV693" s="217"/>
    </row>
    <row r="694" spans="36:48" x14ac:dyDescent="0.45">
      <c r="AJ694" s="217"/>
      <c r="AK694" s="217"/>
      <c r="AL694" s="217"/>
      <c r="AM694" s="217"/>
      <c r="AN694" s="217"/>
      <c r="AO694" s="217"/>
      <c r="AP694" s="217"/>
      <c r="AQ694" s="217"/>
      <c r="AR694" s="217"/>
      <c r="AS694" s="217"/>
      <c r="AT694" s="217"/>
      <c r="AU694" s="217"/>
      <c r="AV694" s="217"/>
    </row>
    <row r="695" spans="36:48" x14ac:dyDescent="0.45">
      <c r="AJ695" s="217"/>
      <c r="AK695" s="217"/>
      <c r="AL695" s="217"/>
      <c r="AM695" s="217"/>
      <c r="AN695" s="217"/>
      <c r="AO695" s="217"/>
      <c r="AP695" s="217"/>
      <c r="AQ695" s="217"/>
      <c r="AR695" s="217"/>
      <c r="AS695" s="217"/>
      <c r="AT695" s="217"/>
      <c r="AU695" s="217"/>
      <c r="AV695" s="217"/>
    </row>
    <row r="696" spans="36:48" x14ac:dyDescent="0.45">
      <c r="AJ696" s="217"/>
      <c r="AK696" s="217"/>
      <c r="AL696" s="217"/>
      <c r="AM696" s="217"/>
      <c r="AN696" s="217"/>
      <c r="AO696" s="217"/>
      <c r="AP696" s="217"/>
      <c r="AQ696" s="217"/>
      <c r="AR696" s="217"/>
      <c r="AS696" s="217"/>
      <c r="AT696" s="217"/>
      <c r="AU696" s="217"/>
      <c r="AV696" s="217"/>
    </row>
    <row r="697" spans="36:48" x14ac:dyDescent="0.45">
      <c r="AJ697" s="217"/>
      <c r="AK697" s="217"/>
      <c r="AL697" s="217"/>
      <c r="AM697" s="217"/>
      <c r="AN697" s="217"/>
      <c r="AO697" s="217"/>
      <c r="AP697" s="217"/>
      <c r="AQ697" s="217"/>
      <c r="AR697" s="217"/>
      <c r="AS697" s="217"/>
      <c r="AT697" s="217"/>
      <c r="AU697" s="217"/>
      <c r="AV697" s="217"/>
    </row>
    <row r="698" spans="36:48" x14ac:dyDescent="0.45">
      <c r="AJ698" s="217"/>
      <c r="AK698" s="217"/>
      <c r="AL698" s="217"/>
      <c r="AM698" s="217"/>
      <c r="AN698" s="217"/>
      <c r="AO698" s="217"/>
      <c r="AP698" s="217"/>
      <c r="AQ698" s="217"/>
      <c r="AR698" s="217"/>
      <c r="AS698" s="217"/>
      <c r="AT698" s="217"/>
      <c r="AU698" s="217"/>
      <c r="AV698" s="217"/>
    </row>
    <row r="699" spans="36:48" x14ac:dyDescent="0.45">
      <c r="AJ699" s="217"/>
      <c r="AK699" s="217"/>
      <c r="AL699" s="217"/>
      <c r="AM699" s="217"/>
      <c r="AN699" s="217"/>
      <c r="AO699" s="217"/>
      <c r="AP699" s="217"/>
      <c r="AQ699" s="217"/>
      <c r="AR699" s="217"/>
      <c r="AS699" s="217"/>
      <c r="AT699" s="217"/>
      <c r="AU699" s="217"/>
      <c r="AV699" s="217"/>
    </row>
    <row r="700" spans="36:48" x14ac:dyDescent="0.45">
      <c r="AJ700" s="217"/>
      <c r="AK700" s="217"/>
      <c r="AL700" s="217"/>
      <c r="AM700" s="217"/>
      <c r="AN700" s="217"/>
      <c r="AO700" s="217"/>
      <c r="AP700" s="217"/>
      <c r="AQ700" s="217"/>
      <c r="AR700" s="217"/>
      <c r="AS700" s="217"/>
      <c r="AT700" s="217"/>
      <c r="AU700" s="217"/>
      <c r="AV700" s="217"/>
    </row>
    <row r="701" spans="36:48" x14ac:dyDescent="0.45">
      <c r="AJ701" s="217"/>
      <c r="AK701" s="217"/>
      <c r="AL701" s="217"/>
      <c r="AM701" s="217"/>
      <c r="AN701" s="217"/>
      <c r="AO701" s="217"/>
      <c r="AP701" s="217"/>
      <c r="AQ701" s="217"/>
      <c r="AR701" s="217"/>
      <c r="AS701" s="217"/>
      <c r="AT701" s="217"/>
      <c r="AU701" s="217"/>
      <c r="AV701" s="217"/>
    </row>
    <row r="702" spans="36:48" x14ac:dyDescent="0.45">
      <c r="AJ702" s="217"/>
      <c r="AK702" s="217"/>
      <c r="AL702" s="217"/>
      <c r="AM702" s="217"/>
      <c r="AN702" s="217"/>
      <c r="AO702" s="217"/>
      <c r="AP702" s="217"/>
      <c r="AQ702" s="217"/>
      <c r="AR702" s="217"/>
      <c r="AS702" s="217"/>
      <c r="AT702" s="217"/>
      <c r="AU702" s="217"/>
      <c r="AV702" s="217"/>
    </row>
    <row r="703" spans="36:48" x14ac:dyDescent="0.45">
      <c r="AJ703" s="217"/>
      <c r="AK703" s="217"/>
      <c r="AL703" s="217"/>
      <c r="AM703" s="217"/>
      <c r="AN703" s="217"/>
      <c r="AO703" s="217"/>
      <c r="AP703" s="217"/>
      <c r="AQ703" s="217"/>
      <c r="AR703" s="217"/>
      <c r="AS703" s="217"/>
      <c r="AT703" s="217"/>
      <c r="AU703" s="217"/>
      <c r="AV703" s="217"/>
    </row>
    <row r="704" spans="36:48" x14ac:dyDescent="0.45">
      <c r="AJ704" s="217"/>
      <c r="AK704" s="217"/>
      <c r="AL704" s="217"/>
      <c r="AM704" s="217"/>
      <c r="AN704" s="217"/>
      <c r="AO704" s="217"/>
      <c r="AP704" s="217"/>
      <c r="AQ704" s="217"/>
      <c r="AR704" s="217"/>
      <c r="AS704" s="217"/>
      <c r="AT704" s="217"/>
      <c r="AU704" s="217"/>
      <c r="AV704" s="217"/>
    </row>
    <row r="705" spans="36:48" x14ac:dyDescent="0.45">
      <c r="AJ705" s="217"/>
      <c r="AK705" s="217"/>
      <c r="AL705" s="217"/>
      <c r="AM705" s="217"/>
      <c r="AN705" s="217"/>
      <c r="AO705" s="217"/>
      <c r="AP705" s="217"/>
      <c r="AQ705" s="217"/>
      <c r="AR705" s="217"/>
      <c r="AS705" s="217"/>
      <c r="AT705" s="217"/>
      <c r="AU705" s="217"/>
      <c r="AV705" s="217"/>
    </row>
    <row r="706" spans="36:48" x14ac:dyDescent="0.45">
      <c r="AJ706" s="217"/>
      <c r="AK706" s="217"/>
      <c r="AL706" s="217"/>
      <c r="AM706" s="217"/>
      <c r="AN706" s="217"/>
      <c r="AO706" s="217"/>
      <c r="AP706" s="217"/>
      <c r="AQ706" s="217"/>
      <c r="AR706" s="217"/>
      <c r="AS706" s="217"/>
      <c r="AT706" s="217"/>
      <c r="AU706" s="217"/>
      <c r="AV706" s="217"/>
    </row>
    <row r="707" spans="36:48" x14ac:dyDescent="0.45">
      <c r="AJ707" s="217"/>
      <c r="AK707" s="217"/>
      <c r="AL707" s="217"/>
      <c r="AM707" s="217"/>
      <c r="AN707" s="217"/>
      <c r="AO707" s="217"/>
      <c r="AP707" s="217"/>
      <c r="AQ707" s="217"/>
      <c r="AR707" s="217"/>
      <c r="AS707" s="217"/>
      <c r="AT707" s="217"/>
      <c r="AU707" s="217"/>
      <c r="AV707" s="217"/>
    </row>
    <row r="708" spans="36:48" x14ac:dyDescent="0.45">
      <c r="AJ708" s="217"/>
      <c r="AK708" s="217"/>
      <c r="AL708" s="217"/>
      <c r="AM708" s="217"/>
      <c r="AN708" s="217"/>
      <c r="AO708" s="217"/>
      <c r="AP708" s="217"/>
      <c r="AQ708" s="217"/>
      <c r="AR708" s="217"/>
      <c r="AS708" s="217"/>
      <c r="AT708" s="217"/>
      <c r="AU708" s="217"/>
      <c r="AV708" s="217"/>
    </row>
    <row r="709" spans="36:48" x14ac:dyDescent="0.45">
      <c r="AJ709" s="217"/>
      <c r="AK709" s="217"/>
      <c r="AL709" s="217"/>
      <c r="AM709" s="217"/>
      <c r="AN709" s="217"/>
      <c r="AO709" s="217"/>
      <c r="AP709" s="217"/>
      <c r="AQ709" s="217"/>
      <c r="AR709" s="217"/>
      <c r="AS709" s="217"/>
      <c r="AT709" s="217"/>
      <c r="AU709" s="217"/>
      <c r="AV709" s="217"/>
    </row>
    <row r="710" spans="36:48" x14ac:dyDescent="0.45">
      <c r="AJ710" s="217"/>
      <c r="AK710" s="217"/>
      <c r="AL710" s="217"/>
      <c r="AM710" s="217"/>
      <c r="AN710" s="217"/>
      <c r="AO710" s="217"/>
      <c r="AP710" s="217"/>
      <c r="AQ710" s="217"/>
      <c r="AR710" s="217"/>
      <c r="AS710" s="217"/>
      <c r="AT710" s="217"/>
      <c r="AU710" s="217"/>
      <c r="AV710" s="217"/>
    </row>
    <row r="711" spans="36:48" x14ac:dyDescent="0.45">
      <c r="AJ711" s="217"/>
      <c r="AK711" s="217"/>
      <c r="AL711" s="217"/>
      <c r="AM711" s="217"/>
      <c r="AN711" s="217"/>
      <c r="AO711" s="217"/>
      <c r="AP711" s="217"/>
      <c r="AQ711" s="217"/>
      <c r="AR711" s="217"/>
      <c r="AS711" s="217"/>
      <c r="AT711" s="217"/>
      <c r="AU711" s="217"/>
      <c r="AV711" s="217"/>
    </row>
    <row r="712" spans="36:48" x14ac:dyDescent="0.45">
      <c r="AJ712" s="217"/>
      <c r="AK712" s="217"/>
      <c r="AL712" s="217"/>
      <c r="AM712" s="217"/>
      <c r="AN712" s="217"/>
      <c r="AO712" s="217"/>
      <c r="AP712" s="217"/>
      <c r="AQ712" s="217"/>
      <c r="AR712" s="217"/>
      <c r="AS712" s="217"/>
      <c r="AT712" s="217"/>
      <c r="AU712" s="217"/>
      <c r="AV712" s="217"/>
    </row>
    <row r="713" spans="36:48" x14ac:dyDescent="0.45">
      <c r="AJ713" s="217"/>
      <c r="AK713" s="217"/>
      <c r="AL713" s="217"/>
      <c r="AM713" s="217"/>
      <c r="AN713" s="217"/>
      <c r="AO713" s="217"/>
      <c r="AP713" s="217"/>
      <c r="AQ713" s="217"/>
      <c r="AR713" s="217"/>
      <c r="AS713" s="217"/>
      <c r="AT713" s="217"/>
      <c r="AU713" s="217"/>
      <c r="AV713" s="217"/>
    </row>
    <row r="714" spans="36:48" x14ac:dyDescent="0.45">
      <c r="AJ714" s="217"/>
      <c r="AK714" s="217"/>
      <c r="AL714" s="217"/>
      <c r="AM714" s="217"/>
      <c r="AN714" s="217"/>
      <c r="AO714" s="217"/>
      <c r="AP714" s="217"/>
      <c r="AQ714" s="217"/>
      <c r="AR714" s="217"/>
      <c r="AS714" s="217"/>
      <c r="AT714" s="217"/>
      <c r="AU714" s="217"/>
      <c r="AV714" s="217"/>
    </row>
    <row r="715" spans="36:48" x14ac:dyDescent="0.45">
      <c r="AJ715" s="217"/>
      <c r="AK715" s="217"/>
      <c r="AL715" s="217"/>
      <c r="AM715" s="217"/>
      <c r="AN715" s="217"/>
      <c r="AO715" s="217"/>
      <c r="AP715" s="217"/>
      <c r="AQ715" s="217"/>
      <c r="AR715" s="217"/>
      <c r="AS715" s="217"/>
      <c r="AT715" s="217"/>
      <c r="AU715" s="217"/>
      <c r="AV715" s="217"/>
    </row>
    <row r="716" spans="36:48" x14ac:dyDescent="0.45">
      <c r="AJ716" s="217"/>
      <c r="AK716" s="217"/>
      <c r="AL716" s="217"/>
      <c r="AM716" s="217"/>
      <c r="AN716" s="217"/>
      <c r="AO716" s="217"/>
      <c r="AP716" s="217"/>
      <c r="AQ716" s="217"/>
      <c r="AR716" s="217"/>
      <c r="AS716" s="217"/>
      <c r="AT716" s="217"/>
      <c r="AU716" s="217"/>
      <c r="AV716" s="217"/>
    </row>
    <row r="717" spans="36:48" x14ac:dyDescent="0.45">
      <c r="AJ717" s="217"/>
      <c r="AK717" s="217"/>
      <c r="AL717" s="217"/>
      <c r="AM717" s="217"/>
      <c r="AN717" s="217"/>
      <c r="AO717" s="217"/>
      <c r="AP717" s="217"/>
      <c r="AQ717" s="217"/>
      <c r="AR717" s="217"/>
      <c r="AS717" s="217"/>
      <c r="AT717" s="217"/>
      <c r="AU717" s="217"/>
      <c r="AV717" s="217"/>
    </row>
    <row r="718" spans="36:48" x14ac:dyDescent="0.45">
      <c r="AJ718" s="217"/>
      <c r="AK718" s="217"/>
      <c r="AL718" s="217"/>
      <c r="AM718" s="217"/>
      <c r="AN718" s="217"/>
      <c r="AO718" s="217"/>
      <c r="AP718" s="217"/>
      <c r="AQ718" s="217"/>
      <c r="AR718" s="217"/>
      <c r="AS718" s="217"/>
      <c r="AT718" s="217"/>
      <c r="AU718" s="217"/>
      <c r="AV718" s="217"/>
    </row>
    <row r="719" spans="36:48" x14ac:dyDescent="0.45">
      <c r="AJ719" s="217"/>
      <c r="AK719" s="217"/>
      <c r="AL719" s="217"/>
      <c r="AM719" s="217"/>
      <c r="AN719" s="217"/>
      <c r="AO719" s="217"/>
      <c r="AP719" s="217"/>
      <c r="AQ719" s="217"/>
      <c r="AR719" s="217"/>
      <c r="AS719" s="217"/>
      <c r="AT719" s="217"/>
      <c r="AU719" s="217"/>
      <c r="AV719" s="217"/>
    </row>
    <row r="720" spans="36:48" x14ac:dyDescent="0.45">
      <c r="AJ720" s="217"/>
      <c r="AK720" s="217"/>
      <c r="AL720" s="217"/>
      <c r="AM720" s="217"/>
      <c r="AN720" s="217"/>
      <c r="AO720" s="217"/>
      <c r="AP720" s="217"/>
      <c r="AQ720" s="217"/>
      <c r="AR720" s="217"/>
      <c r="AS720" s="217"/>
      <c r="AT720" s="217"/>
      <c r="AU720" s="217"/>
      <c r="AV720" s="217"/>
    </row>
    <row r="721" spans="36:48" x14ac:dyDescent="0.45">
      <c r="AJ721" s="217"/>
      <c r="AK721" s="217"/>
      <c r="AL721" s="217"/>
      <c r="AM721" s="217"/>
      <c r="AN721" s="217"/>
      <c r="AO721" s="217"/>
      <c r="AP721" s="217"/>
      <c r="AQ721" s="217"/>
      <c r="AR721" s="217"/>
      <c r="AS721" s="217"/>
      <c r="AT721" s="217"/>
      <c r="AU721" s="217"/>
      <c r="AV721" s="217"/>
    </row>
    <row r="722" spans="36:48" x14ac:dyDescent="0.45">
      <c r="AJ722" s="217"/>
      <c r="AK722" s="217"/>
      <c r="AL722" s="217"/>
      <c r="AM722" s="217"/>
      <c r="AN722" s="217"/>
      <c r="AO722" s="217"/>
      <c r="AP722" s="217"/>
      <c r="AQ722" s="217"/>
      <c r="AR722" s="217"/>
      <c r="AS722" s="217"/>
      <c r="AT722" s="217"/>
      <c r="AU722" s="217"/>
      <c r="AV722" s="217"/>
    </row>
    <row r="723" spans="36:48" x14ac:dyDescent="0.45">
      <c r="AJ723" s="217"/>
      <c r="AK723" s="217"/>
      <c r="AL723" s="217"/>
      <c r="AM723" s="217"/>
      <c r="AN723" s="217"/>
      <c r="AO723" s="217"/>
      <c r="AP723" s="217"/>
      <c r="AQ723" s="217"/>
      <c r="AR723" s="217"/>
      <c r="AS723" s="217"/>
      <c r="AT723" s="217"/>
      <c r="AU723" s="217"/>
      <c r="AV723" s="217"/>
    </row>
    <row r="724" spans="36:48" x14ac:dyDescent="0.45">
      <c r="AJ724" s="217"/>
      <c r="AK724" s="217"/>
      <c r="AL724" s="217"/>
      <c r="AM724" s="217"/>
      <c r="AN724" s="217"/>
      <c r="AO724" s="217"/>
      <c r="AP724" s="217"/>
      <c r="AQ724" s="217"/>
      <c r="AR724" s="217"/>
      <c r="AS724" s="217"/>
      <c r="AT724" s="217"/>
      <c r="AU724" s="217"/>
      <c r="AV724" s="217"/>
    </row>
    <row r="725" spans="36:48" x14ac:dyDescent="0.45">
      <c r="AJ725" s="217"/>
      <c r="AK725" s="217"/>
      <c r="AL725" s="217"/>
      <c r="AM725" s="217"/>
      <c r="AN725" s="217"/>
      <c r="AO725" s="217"/>
      <c r="AP725" s="217"/>
      <c r="AQ725" s="217"/>
      <c r="AR725" s="217"/>
      <c r="AS725" s="217"/>
      <c r="AT725" s="217"/>
      <c r="AU725" s="217"/>
      <c r="AV725" s="217"/>
    </row>
    <row r="726" spans="36:48" x14ac:dyDescent="0.45">
      <c r="AJ726" s="217"/>
      <c r="AK726" s="217"/>
      <c r="AL726" s="217"/>
      <c r="AM726" s="217"/>
      <c r="AN726" s="217"/>
      <c r="AO726" s="217"/>
      <c r="AP726" s="217"/>
      <c r="AQ726" s="217"/>
      <c r="AR726" s="217"/>
      <c r="AS726" s="217"/>
      <c r="AT726" s="217"/>
      <c r="AU726" s="217"/>
      <c r="AV726" s="217"/>
    </row>
    <row r="727" spans="36:48" x14ac:dyDescent="0.45">
      <c r="AJ727" s="217"/>
      <c r="AK727" s="217"/>
      <c r="AL727" s="217"/>
      <c r="AM727" s="217"/>
      <c r="AN727" s="217"/>
      <c r="AO727" s="217"/>
      <c r="AP727" s="217"/>
      <c r="AQ727" s="217"/>
      <c r="AR727" s="217"/>
      <c r="AS727" s="217"/>
      <c r="AT727" s="217"/>
      <c r="AU727" s="217"/>
      <c r="AV727" s="217"/>
    </row>
    <row r="728" spans="36:48" x14ac:dyDescent="0.45">
      <c r="AJ728" s="217"/>
      <c r="AK728" s="217"/>
      <c r="AL728" s="217"/>
      <c r="AM728" s="217"/>
      <c r="AN728" s="217"/>
      <c r="AO728" s="217"/>
      <c r="AP728" s="217"/>
      <c r="AQ728" s="217"/>
      <c r="AR728" s="217"/>
      <c r="AS728" s="217"/>
      <c r="AT728" s="217"/>
      <c r="AU728" s="217"/>
      <c r="AV728" s="217"/>
    </row>
    <row r="729" spans="36:48" x14ac:dyDescent="0.45">
      <c r="AJ729" s="217"/>
      <c r="AK729" s="217"/>
      <c r="AL729" s="217"/>
      <c r="AM729" s="217"/>
      <c r="AN729" s="217"/>
      <c r="AO729" s="217"/>
      <c r="AP729" s="217"/>
      <c r="AQ729" s="217"/>
      <c r="AR729" s="217"/>
      <c r="AS729" s="217"/>
      <c r="AT729" s="217"/>
      <c r="AU729" s="217"/>
      <c r="AV729" s="217"/>
    </row>
    <row r="730" spans="36:48" x14ac:dyDescent="0.45">
      <c r="AJ730" s="217"/>
      <c r="AK730" s="217"/>
      <c r="AL730" s="217"/>
      <c r="AM730" s="217"/>
      <c r="AN730" s="217"/>
      <c r="AO730" s="217"/>
      <c r="AP730" s="217"/>
      <c r="AQ730" s="217"/>
      <c r="AR730" s="217"/>
      <c r="AS730" s="217"/>
      <c r="AT730" s="217"/>
      <c r="AU730" s="217"/>
      <c r="AV730" s="217"/>
    </row>
    <row r="731" spans="36:48" x14ac:dyDescent="0.45">
      <c r="AJ731" s="217"/>
      <c r="AK731" s="217"/>
      <c r="AL731" s="217"/>
      <c r="AM731" s="217"/>
      <c r="AN731" s="217"/>
      <c r="AO731" s="217"/>
      <c r="AP731" s="217"/>
      <c r="AQ731" s="217"/>
      <c r="AR731" s="217"/>
      <c r="AS731" s="217"/>
      <c r="AT731" s="217"/>
      <c r="AU731" s="217"/>
      <c r="AV731" s="217"/>
    </row>
    <row r="732" spans="36:48" x14ac:dyDescent="0.45">
      <c r="AJ732" s="217"/>
      <c r="AK732" s="217"/>
      <c r="AL732" s="217"/>
      <c r="AM732" s="217"/>
      <c r="AN732" s="217"/>
      <c r="AO732" s="217"/>
      <c r="AP732" s="217"/>
      <c r="AQ732" s="217"/>
      <c r="AR732" s="217"/>
      <c r="AS732" s="217"/>
      <c r="AT732" s="217"/>
      <c r="AU732" s="217"/>
      <c r="AV732" s="217"/>
    </row>
    <row r="733" spans="36:48" x14ac:dyDescent="0.45">
      <c r="AJ733" s="217"/>
      <c r="AK733" s="217"/>
      <c r="AL733" s="217"/>
      <c r="AM733" s="217"/>
      <c r="AN733" s="217"/>
      <c r="AO733" s="217"/>
      <c r="AP733" s="217"/>
      <c r="AQ733" s="217"/>
      <c r="AR733" s="217"/>
      <c r="AS733" s="217"/>
      <c r="AT733" s="217"/>
      <c r="AU733" s="217"/>
      <c r="AV733" s="217"/>
    </row>
    <row r="734" spans="36:48" x14ac:dyDescent="0.45">
      <c r="AJ734" s="217"/>
      <c r="AK734" s="217"/>
      <c r="AL734" s="217"/>
      <c r="AM734" s="217"/>
      <c r="AN734" s="217"/>
      <c r="AO734" s="217"/>
      <c r="AP734" s="217"/>
      <c r="AQ734" s="217"/>
      <c r="AR734" s="217"/>
      <c r="AS734" s="217"/>
      <c r="AT734" s="217"/>
      <c r="AU734" s="217"/>
      <c r="AV734" s="217"/>
    </row>
    <row r="735" spans="36:48" x14ac:dyDescent="0.45">
      <c r="AJ735" s="217"/>
      <c r="AK735" s="217"/>
      <c r="AL735" s="217"/>
      <c r="AM735" s="217"/>
      <c r="AN735" s="217"/>
      <c r="AO735" s="217"/>
      <c r="AP735" s="217"/>
      <c r="AQ735" s="217"/>
      <c r="AR735" s="217"/>
      <c r="AS735" s="217"/>
      <c r="AT735" s="217"/>
      <c r="AU735" s="217"/>
      <c r="AV735" s="217"/>
    </row>
    <row r="736" spans="36:48" x14ac:dyDescent="0.45">
      <c r="AJ736" s="217"/>
      <c r="AK736" s="217"/>
      <c r="AL736" s="217"/>
      <c r="AM736" s="217"/>
      <c r="AN736" s="217"/>
      <c r="AO736" s="217"/>
      <c r="AP736" s="217"/>
      <c r="AQ736" s="217"/>
      <c r="AR736" s="217"/>
      <c r="AS736" s="217"/>
      <c r="AT736" s="217"/>
      <c r="AU736" s="217"/>
      <c r="AV736" s="217"/>
    </row>
    <row r="737" spans="36:48" x14ac:dyDescent="0.45">
      <c r="AJ737" s="217"/>
      <c r="AK737" s="217"/>
      <c r="AL737" s="217"/>
      <c r="AM737" s="217"/>
      <c r="AN737" s="217"/>
      <c r="AO737" s="217"/>
      <c r="AP737" s="217"/>
      <c r="AQ737" s="217"/>
      <c r="AR737" s="217"/>
      <c r="AS737" s="217"/>
      <c r="AT737" s="217"/>
      <c r="AU737" s="217"/>
      <c r="AV737" s="217"/>
    </row>
    <row r="738" spans="36:48" x14ac:dyDescent="0.45">
      <c r="AJ738" s="217"/>
      <c r="AK738" s="217"/>
      <c r="AL738" s="217"/>
      <c r="AM738" s="217"/>
      <c r="AN738" s="217"/>
      <c r="AO738" s="217"/>
      <c r="AP738" s="217"/>
      <c r="AQ738" s="217"/>
      <c r="AR738" s="217"/>
      <c r="AS738" s="217"/>
      <c r="AT738" s="217"/>
      <c r="AU738" s="217"/>
      <c r="AV738" s="217"/>
    </row>
    <row r="739" spans="36:48" x14ac:dyDescent="0.45">
      <c r="AJ739" s="217"/>
      <c r="AK739" s="217"/>
      <c r="AL739" s="217"/>
      <c r="AM739" s="217"/>
      <c r="AN739" s="217"/>
      <c r="AO739" s="217"/>
      <c r="AP739" s="217"/>
      <c r="AQ739" s="217"/>
      <c r="AR739" s="217"/>
      <c r="AS739" s="217"/>
      <c r="AT739" s="217"/>
      <c r="AU739" s="217"/>
      <c r="AV739" s="217"/>
    </row>
    <row r="740" spans="36:48" x14ac:dyDescent="0.45">
      <c r="AJ740" s="217"/>
      <c r="AK740" s="217"/>
      <c r="AL740" s="217"/>
      <c r="AM740" s="217"/>
      <c r="AN740" s="217"/>
      <c r="AO740" s="217"/>
      <c r="AP740" s="217"/>
      <c r="AQ740" s="217"/>
      <c r="AR740" s="217"/>
      <c r="AS740" s="217"/>
      <c r="AT740" s="217"/>
      <c r="AU740" s="217"/>
      <c r="AV740" s="217"/>
    </row>
    <row r="741" spans="36:48" x14ac:dyDescent="0.45">
      <c r="AJ741" s="217"/>
      <c r="AK741" s="217"/>
      <c r="AL741" s="217"/>
      <c r="AM741" s="217"/>
      <c r="AN741" s="217"/>
      <c r="AO741" s="217"/>
      <c r="AP741" s="217"/>
      <c r="AQ741" s="217"/>
      <c r="AR741" s="217"/>
      <c r="AS741" s="217"/>
      <c r="AT741" s="217"/>
      <c r="AU741" s="217"/>
      <c r="AV741" s="217"/>
    </row>
    <row r="742" spans="36:48" x14ac:dyDescent="0.45">
      <c r="AJ742" s="217"/>
      <c r="AK742" s="217"/>
      <c r="AL742" s="217"/>
      <c r="AM742" s="217"/>
      <c r="AN742" s="217"/>
      <c r="AO742" s="217"/>
      <c r="AP742" s="217"/>
      <c r="AQ742" s="217"/>
      <c r="AR742" s="217"/>
      <c r="AS742" s="217"/>
      <c r="AT742" s="217"/>
      <c r="AU742" s="217"/>
      <c r="AV742" s="217"/>
    </row>
    <row r="743" spans="36:48" x14ac:dyDescent="0.45">
      <c r="AJ743" s="217"/>
      <c r="AK743" s="217"/>
      <c r="AL743" s="217"/>
      <c r="AM743" s="217"/>
      <c r="AN743" s="217"/>
      <c r="AO743" s="217"/>
      <c r="AP743" s="217"/>
      <c r="AQ743" s="217"/>
      <c r="AR743" s="217"/>
      <c r="AS743" s="217"/>
      <c r="AT743" s="217"/>
      <c r="AU743" s="217"/>
      <c r="AV743" s="217"/>
    </row>
    <row r="744" spans="36:48" x14ac:dyDescent="0.45">
      <c r="AJ744" s="217"/>
      <c r="AK744" s="217"/>
      <c r="AL744" s="217"/>
      <c r="AM744" s="217"/>
      <c r="AN744" s="217"/>
      <c r="AO744" s="217"/>
      <c r="AP744" s="217"/>
      <c r="AQ744" s="217"/>
      <c r="AR744" s="217"/>
      <c r="AS744" s="217"/>
      <c r="AT744" s="217"/>
      <c r="AU744" s="217"/>
      <c r="AV744" s="217"/>
    </row>
    <row r="745" spans="36:48" x14ac:dyDescent="0.45">
      <c r="AJ745" s="217"/>
      <c r="AK745" s="217"/>
      <c r="AL745" s="217"/>
      <c r="AM745" s="217"/>
      <c r="AN745" s="217"/>
      <c r="AO745" s="217"/>
      <c r="AP745" s="217"/>
      <c r="AQ745" s="217"/>
      <c r="AR745" s="217"/>
      <c r="AS745" s="217"/>
      <c r="AT745" s="217"/>
      <c r="AU745" s="217"/>
      <c r="AV745" s="217"/>
    </row>
    <row r="746" spans="36:48" x14ac:dyDescent="0.45">
      <c r="AJ746" s="217"/>
      <c r="AK746" s="217"/>
      <c r="AL746" s="217"/>
      <c r="AM746" s="217"/>
      <c r="AN746" s="217"/>
      <c r="AO746" s="217"/>
      <c r="AP746" s="217"/>
      <c r="AQ746" s="217"/>
      <c r="AR746" s="217"/>
      <c r="AS746" s="217"/>
      <c r="AT746" s="217"/>
      <c r="AU746" s="217"/>
      <c r="AV746" s="217"/>
    </row>
    <row r="747" spans="36:48" x14ac:dyDescent="0.45">
      <c r="AJ747" s="217"/>
      <c r="AK747" s="217"/>
      <c r="AL747" s="217"/>
      <c r="AM747" s="217"/>
      <c r="AN747" s="217"/>
      <c r="AO747" s="217"/>
      <c r="AP747" s="217"/>
      <c r="AQ747" s="217"/>
      <c r="AR747" s="217"/>
      <c r="AS747" s="217"/>
      <c r="AT747" s="217"/>
      <c r="AU747" s="217"/>
      <c r="AV747" s="217"/>
    </row>
    <row r="748" spans="36:48" x14ac:dyDescent="0.45">
      <c r="AJ748" s="217"/>
      <c r="AK748" s="217"/>
      <c r="AL748" s="217"/>
      <c r="AM748" s="217"/>
      <c r="AN748" s="217"/>
      <c r="AO748" s="217"/>
      <c r="AP748" s="217"/>
      <c r="AQ748" s="217"/>
      <c r="AR748" s="217"/>
      <c r="AS748" s="217"/>
      <c r="AT748" s="217"/>
      <c r="AU748" s="217"/>
      <c r="AV748" s="217"/>
    </row>
    <row r="749" spans="36:48" x14ac:dyDescent="0.45">
      <c r="AJ749" s="217"/>
      <c r="AK749" s="217"/>
      <c r="AL749" s="217"/>
      <c r="AM749" s="217"/>
      <c r="AN749" s="217"/>
      <c r="AO749" s="217"/>
      <c r="AP749" s="217"/>
      <c r="AQ749" s="217"/>
      <c r="AR749" s="217"/>
      <c r="AS749" s="217"/>
      <c r="AT749" s="217"/>
      <c r="AU749" s="217"/>
      <c r="AV749" s="217"/>
    </row>
    <row r="750" spans="36:48" x14ac:dyDescent="0.45">
      <c r="AJ750" s="217"/>
      <c r="AK750" s="217"/>
      <c r="AL750" s="217"/>
      <c r="AM750" s="217"/>
      <c r="AN750" s="217"/>
      <c r="AO750" s="217"/>
      <c r="AP750" s="217"/>
      <c r="AQ750" s="217"/>
      <c r="AR750" s="217"/>
      <c r="AS750" s="217"/>
      <c r="AT750" s="217"/>
      <c r="AU750" s="217"/>
      <c r="AV750" s="217"/>
    </row>
    <row r="751" spans="36:48" x14ac:dyDescent="0.45">
      <c r="AJ751" s="217"/>
      <c r="AK751" s="217"/>
      <c r="AL751" s="217"/>
      <c r="AM751" s="217"/>
      <c r="AN751" s="217"/>
      <c r="AO751" s="217"/>
      <c r="AP751" s="217"/>
      <c r="AQ751" s="217"/>
      <c r="AR751" s="217"/>
      <c r="AS751" s="217"/>
      <c r="AT751" s="217"/>
      <c r="AU751" s="217"/>
      <c r="AV751" s="217"/>
    </row>
    <row r="752" spans="36:48" x14ac:dyDescent="0.45">
      <c r="AJ752" s="217"/>
      <c r="AK752" s="217"/>
      <c r="AL752" s="217"/>
      <c r="AM752" s="217"/>
      <c r="AN752" s="217"/>
      <c r="AO752" s="217"/>
      <c r="AP752" s="217"/>
      <c r="AQ752" s="217"/>
      <c r="AR752" s="217"/>
      <c r="AS752" s="217"/>
      <c r="AT752" s="217"/>
      <c r="AU752" s="217"/>
      <c r="AV752" s="217"/>
    </row>
    <row r="753" spans="36:48" x14ac:dyDescent="0.45">
      <c r="AJ753" s="217"/>
      <c r="AK753" s="217"/>
      <c r="AL753" s="217"/>
      <c r="AM753" s="217"/>
      <c r="AN753" s="217"/>
      <c r="AO753" s="217"/>
      <c r="AP753" s="217"/>
      <c r="AQ753" s="217"/>
      <c r="AR753" s="217"/>
      <c r="AS753" s="217"/>
      <c r="AT753" s="217"/>
      <c r="AU753" s="217"/>
      <c r="AV753" s="217"/>
    </row>
    <row r="754" spans="36:48" x14ac:dyDescent="0.45">
      <c r="AJ754" s="217"/>
      <c r="AK754" s="217"/>
      <c r="AL754" s="217"/>
      <c r="AM754" s="217"/>
      <c r="AN754" s="217"/>
      <c r="AO754" s="217"/>
      <c r="AP754" s="217"/>
      <c r="AQ754" s="217"/>
      <c r="AR754" s="217"/>
      <c r="AS754" s="217"/>
      <c r="AT754" s="217"/>
      <c r="AU754" s="217"/>
      <c r="AV754" s="217"/>
    </row>
    <row r="755" spans="36:48" x14ac:dyDescent="0.45">
      <c r="AJ755" s="217"/>
      <c r="AK755" s="217"/>
      <c r="AL755" s="217"/>
      <c r="AM755" s="217"/>
      <c r="AN755" s="217"/>
      <c r="AO755" s="217"/>
      <c r="AP755" s="217"/>
      <c r="AQ755" s="217"/>
      <c r="AR755" s="217"/>
      <c r="AS755" s="217"/>
      <c r="AT755" s="217"/>
      <c r="AU755" s="217"/>
      <c r="AV755" s="217"/>
    </row>
    <row r="756" spans="36:48" x14ac:dyDescent="0.45">
      <c r="AJ756" s="217"/>
      <c r="AK756" s="217"/>
      <c r="AL756" s="217"/>
      <c r="AM756" s="217"/>
      <c r="AN756" s="217"/>
      <c r="AO756" s="217"/>
      <c r="AP756" s="217"/>
      <c r="AQ756" s="217"/>
      <c r="AR756" s="217"/>
      <c r="AS756" s="217"/>
      <c r="AT756" s="217"/>
      <c r="AU756" s="217"/>
      <c r="AV756" s="217"/>
    </row>
    <row r="757" spans="36:48" x14ac:dyDescent="0.45">
      <c r="AJ757" s="217"/>
      <c r="AK757" s="217"/>
      <c r="AL757" s="217"/>
      <c r="AM757" s="217"/>
      <c r="AN757" s="217"/>
      <c r="AO757" s="217"/>
      <c r="AP757" s="217"/>
      <c r="AQ757" s="217"/>
      <c r="AR757" s="217"/>
      <c r="AS757" s="217"/>
      <c r="AT757" s="217"/>
      <c r="AU757" s="217"/>
      <c r="AV757" s="217"/>
    </row>
    <row r="758" spans="36:48" x14ac:dyDescent="0.45">
      <c r="AJ758" s="217"/>
      <c r="AK758" s="217"/>
      <c r="AL758" s="217"/>
      <c r="AM758" s="217"/>
      <c r="AN758" s="217"/>
      <c r="AO758" s="217"/>
      <c r="AP758" s="217"/>
      <c r="AQ758" s="217"/>
      <c r="AR758" s="217"/>
      <c r="AS758" s="217"/>
      <c r="AT758" s="217"/>
      <c r="AU758" s="217"/>
      <c r="AV758" s="217"/>
    </row>
    <row r="759" spans="36:48" x14ac:dyDescent="0.45">
      <c r="AJ759" s="217"/>
      <c r="AK759" s="217"/>
      <c r="AL759" s="217"/>
      <c r="AM759" s="217"/>
      <c r="AN759" s="217"/>
      <c r="AO759" s="217"/>
      <c r="AP759" s="217"/>
      <c r="AQ759" s="217"/>
      <c r="AR759" s="217"/>
      <c r="AS759" s="217"/>
      <c r="AT759" s="217"/>
      <c r="AU759" s="217"/>
      <c r="AV759" s="217"/>
    </row>
    <row r="760" spans="36:48" x14ac:dyDescent="0.45">
      <c r="AJ760" s="217"/>
      <c r="AK760" s="217"/>
      <c r="AL760" s="217"/>
      <c r="AM760" s="217"/>
      <c r="AN760" s="217"/>
      <c r="AO760" s="217"/>
      <c r="AP760" s="217"/>
      <c r="AQ760" s="217"/>
      <c r="AR760" s="217"/>
      <c r="AS760" s="217"/>
      <c r="AT760" s="217"/>
      <c r="AU760" s="217"/>
      <c r="AV760" s="217"/>
    </row>
    <row r="761" spans="36:48" x14ac:dyDescent="0.45">
      <c r="AJ761" s="217"/>
      <c r="AK761" s="217"/>
      <c r="AL761" s="217"/>
      <c r="AM761" s="217"/>
      <c r="AN761" s="217"/>
      <c r="AO761" s="217"/>
      <c r="AP761" s="217"/>
      <c r="AQ761" s="217"/>
      <c r="AR761" s="217"/>
      <c r="AS761" s="217"/>
      <c r="AT761" s="217"/>
      <c r="AU761" s="217"/>
      <c r="AV761" s="217"/>
    </row>
    <row r="762" spans="36:48" x14ac:dyDescent="0.45">
      <c r="AJ762" s="217"/>
      <c r="AK762" s="217"/>
      <c r="AL762" s="217"/>
      <c r="AM762" s="217"/>
      <c r="AN762" s="217"/>
      <c r="AO762" s="217"/>
      <c r="AP762" s="217"/>
      <c r="AQ762" s="217"/>
      <c r="AR762" s="217"/>
      <c r="AS762" s="217"/>
      <c r="AT762" s="217"/>
      <c r="AU762" s="217"/>
      <c r="AV762" s="217"/>
    </row>
    <row r="763" spans="36:48" x14ac:dyDescent="0.45">
      <c r="AJ763" s="217"/>
      <c r="AK763" s="217"/>
      <c r="AL763" s="217"/>
      <c r="AM763" s="217"/>
      <c r="AN763" s="217"/>
      <c r="AO763" s="217"/>
      <c r="AP763" s="217"/>
      <c r="AQ763" s="217"/>
      <c r="AR763" s="217"/>
      <c r="AS763" s="217"/>
      <c r="AT763" s="217"/>
      <c r="AU763" s="217"/>
      <c r="AV763" s="217"/>
    </row>
    <row r="764" spans="36:48" x14ac:dyDescent="0.45">
      <c r="AJ764" s="217"/>
      <c r="AK764" s="217"/>
      <c r="AL764" s="217"/>
      <c r="AM764" s="217"/>
      <c r="AN764" s="217"/>
      <c r="AO764" s="217"/>
      <c r="AP764" s="217"/>
      <c r="AQ764" s="217"/>
      <c r="AR764" s="217"/>
      <c r="AS764" s="217"/>
      <c r="AT764" s="217"/>
      <c r="AU764" s="217"/>
      <c r="AV764" s="217"/>
    </row>
    <row r="765" spans="36:48" x14ac:dyDescent="0.45">
      <c r="AJ765" s="217"/>
      <c r="AK765" s="217"/>
      <c r="AL765" s="217"/>
      <c r="AM765" s="217"/>
      <c r="AN765" s="217"/>
      <c r="AO765" s="217"/>
      <c r="AP765" s="217"/>
      <c r="AQ765" s="217"/>
      <c r="AR765" s="217"/>
      <c r="AS765" s="217"/>
      <c r="AT765" s="217"/>
      <c r="AU765" s="217"/>
      <c r="AV765" s="217"/>
    </row>
    <row r="766" spans="36:48" x14ac:dyDescent="0.45">
      <c r="AJ766" s="217"/>
      <c r="AK766" s="217"/>
      <c r="AL766" s="217"/>
      <c r="AM766" s="217"/>
      <c r="AN766" s="217"/>
      <c r="AO766" s="217"/>
      <c r="AP766" s="217"/>
      <c r="AQ766" s="217"/>
      <c r="AR766" s="217"/>
      <c r="AS766" s="217"/>
      <c r="AT766" s="217"/>
      <c r="AU766" s="217"/>
      <c r="AV766" s="217"/>
    </row>
    <row r="767" spans="36:48" x14ac:dyDescent="0.45">
      <c r="AJ767" s="217"/>
      <c r="AK767" s="217"/>
      <c r="AL767" s="217"/>
      <c r="AM767" s="217"/>
      <c r="AN767" s="217"/>
      <c r="AO767" s="217"/>
      <c r="AP767" s="217"/>
      <c r="AQ767" s="217"/>
      <c r="AR767" s="217"/>
      <c r="AS767" s="217"/>
      <c r="AT767" s="217"/>
      <c r="AU767" s="217"/>
      <c r="AV767" s="217"/>
    </row>
    <row r="768" spans="36:48" x14ac:dyDescent="0.45">
      <c r="AJ768" s="217"/>
      <c r="AK768" s="217"/>
      <c r="AL768" s="217"/>
      <c r="AM768" s="217"/>
      <c r="AN768" s="217"/>
      <c r="AO768" s="217"/>
      <c r="AP768" s="217"/>
      <c r="AQ768" s="217"/>
      <c r="AR768" s="217"/>
      <c r="AS768" s="217"/>
      <c r="AT768" s="217"/>
      <c r="AU768" s="217"/>
      <c r="AV768" s="217"/>
    </row>
    <row r="769" spans="36:48" x14ac:dyDescent="0.45">
      <c r="AJ769" s="217"/>
      <c r="AK769" s="217"/>
      <c r="AL769" s="217"/>
      <c r="AM769" s="217"/>
      <c r="AN769" s="217"/>
      <c r="AO769" s="217"/>
      <c r="AP769" s="217"/>
      <c r="AQ769" s="217"/>
      <c r="AR769" s="217"/>
      <c r="AS769" s="217"/>
      <c r="AT769" s="217"/>
      <c r="AU769" s="217"/>
      <c r="AV769" s="217"/>
    </row>
    <row r="770" spans="36:48" x14ac:dyDescent="0.45">
      <c r="AJ770" s="217"/>
      <c r="AK770" s="217"/>
      <c r="AL770" s="217"/>
      <c r="AM770" s="217"/>
      <c r="AN770" s="217"/>
      <c r="AO770" s="217"/>
      <c r="AP770" s="217"/>
      <c r="AQ770" s="217"/>
      <c r="AR770" s="217"/>
      <c r="AS770" s="217"/>
      <c r="AT770" s="217"/>
      <c r="AU770" s="217"/>
      <c r="AV770" s="217"/>
    </row>
    <row r="771" spans="36:48" x14ac:dyDescent="0.45">
      <c r="AJ771" s="217"/>
      <c r="AK771" s="217"/>
      <c r="AL771" s="217"/>
      <c r="AM771" s="217"/>
      <c r="AN771" s="217"/>
      <c r="AO771" s="217"/>
      <c r="AP771" s="217"/>
      <c r="AQ771" s="217"/>
      <c r="AR771" s="217"/>
      <c r="AS771" s="217"/>
      <c r="AT771" s="217"/>
      <c r="AU771" s="217"/>
      <c r="AV771" s="217"/>
    </row>
    <row r="772" spans="36:48" x14ac:dyDescent="0.45">
      <c r="AJ772" s="217"/>
      <c r="AK772" s="217"/>
      <c r="AL772" s="217"/>
      <c r="AM772" s="217"/>
      <c r="AN772" s="217"/>
      <c r="AO772" s="217"/>
      <c r="AP772" s="217"/>
      <c r="AQ772" s="217"/>
      <c r="AR772" s="217"/>
      <c r="AS772" s="217"/>
      <c r="AT772" s="217"/>
      <c r="AU772" s="217"/>
      <c r="AV772" s="217"/>
    </row>
    <row r="773" spans="36:48" x14ac:dyDescent="0.45">
      <c r="AJ773" s="217"/>
      <c r="AK773" s="217"/>
      <c r="AL773" s="217"/>
      <c r="AM773" s="217"/>
      <c r="AN773" s="217"/>
      <c r="AO773" s="217"/>
      <c r="AP773" s="217"/>
      <c r="AQ773" s="217"/>
      <c r="AR773" s="217"/>
      <c r="AS773" s="217"/>
      <c r="AT773" s="217"/>
      <c r="AU773" s="217"/>
      <c r="AV773" s="217"/>
    </row>
    <row r="774" spans="36:48" x14ac:dyDescent="0.45">
      <c r="AJ774" s="217"/>
      <c r="AK774" s="217"/>
      <c r="AL774" s="217"/>
      <c r="AM774" s="217"/>
      <c r="AN774" s="217"/>
      <c r="AO774" s="217"/>
      <c r="AP774" s="217"/>
      <c r="AQ774" s="217"/>
      <c r="AR774" s="217"/>
      <c r="AS774" s="217"/>
      <c r="AT774" s="217"/>
      <c r="AU774" s="217"/>
      <c r="AV774" s="217"/>
    </row>
    <row r="775" spans="36:48" x14ac:dyDescent="0.45">
      <c r="AJ775" s="217"/>
      <c r="AK775" s="217"/>
      <c r="AL775" s="217"/>
      <c r="AM775" s="217"/>
      <c r="AN775" s="217"/>
      <c r="AO775" s="217"/>
      <c r="AP775" s="217"/>
      <c r="AQ775" s="217"/>
      <c r="AR775" s="217"/>
      <c r="AS775" s="217"/>
      <c r="AT775" s="217"/>
      <c r="AU775" s="217"/>
      <c r="AV775" s="217"/>
    </row>
    <row r="776" spans="36:48" x14ac:dyDescent="0.45">
      <c r="AJ776" s="217"/>
      <c r="AK776" s="217"/>
      <c r="AL776" s="217"/>
      <c r="AM776" s="217"/>
      <c r="AN776" s="217"/>
      <c r="AO776" s="217"/>
      <c r="AP776" s="217"/>
      <c r="AQ776" s="217"/>
      <c r="AR776" s="217"/>
      <c r="AS776" s="217"/>
      <c r="AT776" s="217"/>
      <c r="AU776" s="217"/>
      <c r="AV776" s="217"/>
    </row>
    <row r="777" spans="36:48" x14ac:dyDescent="0.45">
      <c r="AJ777" s="217"/>
      <c r="AK777" s="217"/>
      <c r="AL777" s="217"/>
      <c r="AM777" s="217"/>
      <c r="AN777" s="217"/>
      <c r="AO777" s="217"/>
      <c r="AP777" s="217"/>
      <c r="AQ777" s="217"/>
      <c r="AR777" s="217"/>
      <c r="AS777" s="217"/>
      <c r="AT777" s="217"/>
      <c r="AU777" s="217"/>
      <c r="AV777" s="217"/>
    </row>
    <row r="778" spans="36:48" x14ac:dyDescent="0.45">
      <c r="AJ778" s="217"/>
      <c r="AK778" s="217"/>
      <c r="AL778" s="217"/>
      <c r="AM778" s="217"/>
      <c r="AN778" s="217"/>
      <c r="AO778" s="217"/>
      <c r="AP778" s="217"/>
      <c r="AQ778" s="217"/>
      <c r="AR778" s="217"/>
      <c r="AS778" s="217"/>
      <c r="AT778" s="217"/>
      <c r="AU778" s="217"/>
      <c r="AV778" s="217"/>
    </row>
    <row r="779" spans="36:48" x14ac:dyDescent="0.45">
      <c r="AJ779" s="217"/>
      <c r="AK779" s="217"/>
      <c r="AL779" s="217"/>
      <c r="AM779" s="217"/>
      <c r="AN779" s="217"/>
      <c r="AO779" s="217"/>
      <c r="AP779" s="217"/>
      <c r="AQ779" s="217"/>
      <c r="AR779" s="217"/>
      <c r="AS779" s="217"/>
      <c r="AT779" s="217"/>
      <c r="AU779" s="217"/>
      <c r="AV779" s="217"/>
    </row>
    <row r="780" spans="36:48" x14ac:dyDescent="0.45">
      <c r="AJ780" s="217"/>
      <c r="AK780" s="217"/>
      <c r="AL780" s="217"/>
      <c r="AM780" s="217"/>
      <c r="AN780" s="217"/>
      <c r="AO780" s="217"/>
      <c r="AP780" s="217"/>
      <c r="AQ780" s="217"/>
      <c r="AR780" s="217"/>
      <c r="AS780" s="217"/>
      <c r="AT780" s="217"/>
      <c r="AU780" s="217"/>
      <c r="AV780" s="217"/>
    </row>
    <row r="781" spans="36:48" x14ac:dyDescent="0.45">
      <c r="AJ781" s="217"/>
      <c r="AK781" s="217"/>
      <c r="AL781" s="217"/>
      <c r="AM781" s="217"/>
      <c r="AN781" s="217"/>
      <c r="AO781" s="217"/>
      <c r="AP781" s="217"/>
      <c r="AQ781" s="217"/>
      <c r="AR781" s="217"/>
      <c r="AS781" s="217"/>
      <c r="AT781" s="217"/>
      <c r="AU781" s="217"/>
      <c r="AV781" s="217"/>
    </row>
    <row r="782" spans="36:48" x14ac:dyDescent="0.45">
      <c r="AJ782" s="217"/>
      <c r="AK782" s="217"/>
      <c r="AL782" s="217"/>
      <c r="AM782" s="217"/>
      <c r="AN782" s="217"/>
      <c r="AO782" s="217"/>
      <c r="AP782" s="217"/>
      <c r="AQ782" s="217"/>
      <c r="AR782" s="217"/>
      <c r="AS782" s="217"/>
      <c r="AT782" s="217"/>
      <c r="AU782" s="217"/>
      <c r="AV782" s="217"/>
    </row>
    <row r="783" spans="36:48" x14ac:dyDescent="0.45">
      <c r="AJ783" s="217"/>
      <c r="AK783" s="217"/>
      <c r="AL783" s="217"/>
      <c r="AM783" s="217"/>
      <c r="AN783" s="217"/>
      <c r="AO783" s="217"/>
      <c r="AP783" s="217"/>
      <c r="AQ783" s="217"/>
      <c r="AR783" s="217"/>
      <c r="AS783" s="217"/>
      <c r="AT783" s="217"/>
      <c r="AU783" s="217"/>
      <c r="AV783" s="217"/>
    </row>
    <row r="784" spans="36:48" x14ac:dyDescent="0.45">
      <c r="AJ784" s="217"/>
      <c r="AK784" s="217"/>
      <c r="AL784" s="217"/>
      <c r="AM784" s="217"/>
      <c r="AN784" s="217"/>
      <c r="AO784" s="217"/>
      <c r="AP784" s="217"/>
      <c r="AQ784" s="217"/>
      <c r="AR784" s="217"/>
      <c r="AS784" s="217"/>
      <c r="AT784" s="217"/>
      <c r="AU784" s="217"/>
      <c r="AV784" s="217"/>
    </row>
    <row r="785" spans="36:48" x14ac:dyDescent="0.45">
      <c r="AJ785" s="217"/>
      <c r="AK785" s="217"/>
      <c r="AL785" s="217"/>
      <c r="AM785" s="217"/>
      <c r="AN785" s="217"/>
      <c r="AO785" s="217"/>
      <c r="AP785" s="217"/>
      <c r="AQ785" s="217"/>
      <c r="AR785" s="217"/>
      <c r="AS785" s="217"/>
      <c r="AT785" s="217"/>
      <c r="AU785" s="217"/>
      <c r="AV785" s="217"/>
    </row>
    <row r="786" spans="36:48" x14ac:dyDescent="0.45">
      <c r="AJ786" s="217"/>
      <c r="AK786" s="217"/>
      <c r="AL786" s="217"/>
      <c r="AM786" s="217"/>
      <c r="AN786" s="217"/>
      <c r="AO786" s="217"/>
      <c r="AP786" s="217"/>
      <c r="AQ786" s="217"/>
      <c r="AR786" s="217"/>
      <c r="AS786" s="217"/>
      <c r="AT786" s="217"/>
      <c r="AU786" s="217"/>
      <c r="AV786" s="217"/>
    </row>
    <row r="787" spans="36:48" x14ac:dyDescent="0.45">
      <c r="AJ787" s="217"/>
      <c r="AK787" s="217"/>
      <c r="AL787" s="217"/>
      <c r="AM787" s="217"/>
      <c r="AN787" s="217"/>
      <c r="AO787" s="217"/>
      <c r="AP787" s="217"/>
      <c r="AQ787" s="217"/>
      <c r="AR787" s="217"/>
      <c r="AS787" s="217"/>
      <c r="AT787" s="217"/>
      <c r="AU787" s="217"/>
      <c r="AV787" s="217"/>
    </row>
    <row r="788" spans="36:48" x14ac:dyDescent="0.45">
      <c r="AJ788" s="217"/>
      <c r="AK788" s="217"/>
      <c r="AL788" s="217"/>
      <c r="AM788" s="217"/>
      <c r="AN788" s="217"/>
      <c r="AO788" s="217"/>
      <c r="AP788" s="217"/>
      <c r="AQ788" s="217"/>
      <c r="AR788" s="217"/>
      <c r="AS788" s="217"/>
      <c r="AT788" s="217"/>
      <c r="AU788" s="217"/>
      <c r="AV788" s="217"/>
    </row>
    <row r="789" spans="36:48" x14ac:dyDescent="0.45">
      <c r="AJ789" s="217"/>
      <c r="AK789" s="217"/>
      <c r="AL789" s="217"/>
      <c r="AM789" s="217"/>
      <c r="AN789" s="217"/>
      <c r="AO789" s="217"/>
      <c r="AP789" s="217"/>
      <c r="AQ789" s="217"/>
      <c r="AR789" s="217"/>
      <c r="AS789" s="217"/>
      <c r="AT789" s="217"/>
      <c r="AU789" s="217"/>
      <c r="AV789" s="217"/>
    </row>
    <row r="790" spans="36:48" x14ac:dyDescent="0.45">
      <c r="AJ790" s="217"/>
      <c r="AK790" s="217"/>
      <c r="AL790" s="217"/>
      <c r="AM790" s="217"/>
      <c r="AN790" s="217"/>
      <c r="AO790" s="217"/>
      <c r="AP790" s="217"/>
      <c r="AQ790" s="217"/>
      <c r="AR790" s="217"/>
      <c r="AS790" s="217"/>
      <c r="AT790" s="217"/>
      <c r="AU790" s="217"/>
      <c r="AV790" s="217"/>
    </row>
    <row r="791" spans="36:48" x14ac:dyDescent="0.45">
      <c r="AJ791" s="217"/>
      <c r="AK791" s="217"/>
      <c r="AL791" s="217"/>
      <c r="AM791" s="217"/>
      <c r="AN791" s="217"/>
      <c r="AO791" s="217"/>
      <c r="AP791" s="217"/>
      <c r="AQ791" s="217"/>
      <c r="AR791" s="217"/>
      <c r="AS791" s="217"/>
      <c r="AT791" s="217"/>
      <c r="AU791" s="217"/>
      <c r="AV791" s="217"/>
    </row>
    <row r="792" spans="36:48" x14ac:dyDescent="0.45">
      <c r="AJ792" s="217"/>
      <c r="AK792" s="217"/>
      <c r="AL792" s="217"/>
      <c r="AM792" s="217"/>
      <c r="AN792" s="217"/>
      <c r="AO792" s="217"/>
      <c r="AP792" s="217"/>
      <c r="AQ792" s="217"/>
      <c r="AR792" s="217"/>
      <c r="AS792" s="217"/>
      <c r="AT792" s="217"/>
      <c r="AU792" s="217"/>
      <c r="AV792" s="217"/>
    </row>
    <row r="793" spans="36:48" x14ac:dyDescent="0.45">
      <c r="AJ793" s="217"/>
      <c r="AK793" s="217"/>
      <c r="AL793" s="217"/>
      <c r="AM793" s="217"/>
      <c r="AN793" s="217"/>
      <c r="AO793" s="217"/>
      <c r="AP793" s="217"/>
      <c r="AQ793" s="217"/>
      <c r="AR793" s="217"/>
      <c r="AS793" s="217"/>
      <c r="AT793" s="217"/>
      <c r="AU793" s="217"/>
      <c r="AV793" s="217"/>
    </row>
    <row r="794" spans="36:48" x14ac:dyDescent="0.45">
      <c r="AJ794" s="217"/>
      <c r="AK794" s="217"/>
      <c r="AL794" s="217"/>
      <c r="AM794" s="217"/>
      <c r="AN794" s="217"/>
      <c r="AO794" s="217"/>
      <c r="AP794" s="217"/>
      <c r="AQ794" s="217"/>
      <c r="AR794" s="217"/>
      <c r="AS794" s="217"/>
      <c r="AT794" s="217"/>
      <c r="AU794" s="217"/>
      <c r="AV794" s="217"/>
    </row>
    <row r="795" spans="36:48" x14ac:dyDescent="0.45">
      <c r="AJ795" s="217"/>
      <c r="AK795" s="217"/>
      <c r="AL795" s="217"/>
      <c r="AM795" s="217"/>
      <c r="AN795" s="217"/>
      <c r="AO795" s="217"/>
      <c r="AP795" s="217"/>
      <c r="AQ795" s="217"/>
      <c r="AR795" s="217"/>
      <c r="AS795" s="217"/>
      <c r="AT795" s="217"/>
      <c r="AU795" s="217"/>
      <c r="AV795" s="217"/>
    </row>
    <row r="796" spans="36:48" x14ac:dyDescent="0.45">
      <c r="AJ796" s="217"/>
      <c r="AK796" s="217"/>
      <c r="AL796" s="217"/>
      <c r="AM796" s="217"/>
      <c r="AN796" s="217"/>
      <c r="AO796" s="217"/>
      <c r="AP796" s="217"/>
      <c r="AQ796" s="217"/>
      <c r="AR796" s="217"/>
      <c r="AS796" s="217"/>
      <c r="AT796" s="217"/>
      <c r="AU796" s="217"/>
      <c r="AV796" s="217"/>
    </row>
    <row r="797" spans="36:48" x14ac:dyDescent="0.45">
      <c r="AJ797" s="217"/>
      <c r="AK797" s="217"/>
      <c r="AL797" s="217"/>
      <c r="AM797" s="217"/>
      <c r="AN797" s="217"/>
      <c r="AO797" s="217"/>
      <c r="AP797" s="217"/>
      <c r="AQ797" s="217"/>
      <c r="AR797" s="217"/>
      <c r="AS797" s="217"/>
      <c r="AT797" s="217"/>
      <c r="AU797" s="217"/>
      <c r="AV797" s="217"/>
    </row>
    <row r="798" spans="36:48" x14ac:dyDescent="0.45">
      <c r="AJ798" s="217"/>
      <c r="AK798" s="217"/>
      <c r="AL798" s="217"/>
      <c r="AM798" s="217"/>
      <c r="AN798" s="217"/>
      <c r="AO798" s="217"/>
      <c r="AP798" s="217"/>
      <c r="AQ798" s="217"/>
      <c r="AR798" s="217"/>
      <c r="AS798" s="217"/>
      <c r="AT798" s="217"/>
      <c r="AU798" s="217"/>
      <c r="AV798" s="217"/>
    </row>
    <row r="799" spans="36:48" x14ac:dyDescent="0.45">
      <c r="AJ799" s="217"/>
      <c r="AK799" s="217"/>
      <c r="AL799" s="217"/>
      <c r="AM799" s="217"/>
      <c r="AN799" s="217"/>
      <c r="AO799" s="217"/>
      <c r="AP799" s="217"/>
      <c r="AQ799" s="217"/>
      <c r="AR799" s="217"/>
      <c r="AS799" s="217"/>
      <c r="AT799" s="217"/>
      <c r="AU799" s="217"/>
      <c r="AV799" s="217"/>
    </row>
    <row r="800" spans="36:48" x14ac:dyDescent="0.45">
      <c r="AJ800" s="217"/>
      <c r="AK800" s="217"/>
      <c r="AL800" s="217"/>
      <c r="AM800" s="217"/>
      <c r="AN800" s="217"/>
      <c r="AO800" s="217"/>
      <c r="AP800" s="217"/>
      <c r="AQ800" s="217"/>
      <c r="AR800" s="217"/>
      <c r="AS800" s="217"/>
      <c r="AT800" s="217"/>
      <c r="AU800" s="217"/>
      <c r="AV800" s="217"/>
    </row>
    <row r="801" spans="36:48" x14ac:dyDescent="0.45">
      <c r="AJ801" s="217"/>
      <c r="AK801" s="217"/>
      <c r="AL801" s="217"/>
      <c r="AM801" s="217"/>
      <c r="AN801" s="217"/>
      <c r="AO801" s="217"/>
      <c r="AP801" s="217"/>
      <c r="AQ801" s="217"/>
      <c r="AR801" s="217"/>
      <c r="AS801" s="217"/>
      <c r="AT801" s="217"/>
      <c r="AU801" s="217"/>
      <c r="AV801" s="217"/>
    </row>
    <row r="802" spans="36:48" x14ac:dyDescent="0.45">
      <c r="AJ802" s="217"/>
      <c r="AK802" s="217"/>
      <c r="AL802" s="217"/>
      <c r="AM802" s="217"/>
      <c r="AN802" s="217"/>
      <c r="AO802" s="217"/>
      <c r="AP802" s="217"/>
      <c r="AQ802" s="217"/>
      <c r="AR802" s="217"/>
      <c r="AS802" s="217"/>
      <c r="AT802" s="217"/>
      <c r="AU802" s="217"/>
      <c r="AV802" s="217"/>
    </row>
    <row r="803" spans="36:48" x14ac:dyDescent="0.45">
      <c r="AJ803" s="217"/>
      <c r="AK803" s="217"/>
      <c r="AL803" s="217"/>
      <c r="AM803" s="217"/>
      <c r="AN803" s="217"/>
      <c r="AO803" s="217"/>
      <c r="AP803" s="217"/>
      <c r="AQ803" s="217"/>
      <c r="AR803" s="217"/>
      <c r="AS803" s="217"/>
      <c r="AT803" s="217"/>
      <c r="AU803" s="217"/>
      <c r="AV803" s="217"/>
    </row>
    <row r="804" spans="36:48" x14ac:dyDescent="0.45">
      <c r="AJ804" s="217"/>
      <c r="AK804" s="217"/>
      <c r="AL804" s="217"/>
      <c r="AM804" s="217"/>
      <c r="AN804" s="217"/>
      <c r="AO804" s="217"/>
      <c r="AP804" s="217"/>
      <c r="AQ804" s="217"/>
      <c r="AR804" s="217"/>
      <c r="AS804" s="217"/>
      <c r="AT804" s="217"/>
      <c r="AU804" s="217"/>
      <c r="AV804" s="217"/>
    </row>
    <row r="805" spans="36:48" x14ac:dyDescent="0.45">
      <c r="AJ805" s="217"/>
      <c r="AK805" s="217"/>
      <c r="AL805" s="217"/>
      <c r="AM805" s="217"/>
      <c r="AN805" s="217"/>
      <c r="AO805" s="217"/>
      <c r="AP805" s="217"/>
      <c r="AQ805" s="217"/>
      <c r="AR805" s="217"/>
      <c r="AS805" s="217"/>
      <c r="AT805" s="217"/>
      <c r="AU805" s="217"/>
      <c r="AV805" s="217"/>
    </row>
    <row r="806" spans="36:48" x14ac:dyDescent="0.45">
      <c r="AJ806" s="217"/>
      <c r="AK806" s="217"/>
      <c r="AL806" s="217"/>
      <c r="AM806" s="217"/>
      <c r="AN806" s="217"/>
      <c r="AO806" s="217"/>
      <c r="AP806" s="217"/>
      <c r="AQ806" s="217"/>
      <c r="AR806" s="217"/>
      <c r="AS806" s="217"/>
      <c r="AT806" s="217"/>
      <c r="AU806" s="217"/>
      <c r="AV806" s="217"/>
    </row>
    <row r="807" spans="36:48" x14ac:dyDescent="0.45">
      <c r="AJ807" s="217"/>
      <c r="AK807" s="217"/>
      <c r="AL807" s="217"/>
      <c r="AM807" s="217"/>
      <c r="AN807" s="217"/>
      <c r="AO807" s="217"/>
      <c r="AP807" s="217"/>
      <c r="AQ807" s="217"/>
      <c r="AR807" s="217"/>
      <c r="AS807" s="217"/>
      <c r="AT807" s="217"/>
      <c r="AU807" s="217"/>
      <c r="AV807" s="217"/>
    </row>
    <row r="808" spans="36:48" x14ac:dyDescent="0.45">
      <c r="AJ808" s="217"/>
      <c r="AK808" s="217"/>
      <c r="AL808" s="217"/>
      <c r="AM808" s="217"/>
      <c r="AN808" s="217"/>
      <c r="AO808" s="217"/>
      <c r="AP808" s="217"/>
      <c r="AQ808" s="217"/>
      <c r="AR808" s="217"/>
      <c r="AS808" s="217"/>
      <c r="AT808" s="217"/>
      <c r="AU808" s="217"/>
      <c r="AV808" s="217"/>
    </row>
    <row r="809" spans="36:48" x14ac:dyDescent="0.45">
      <c r="AJ809" s="217"/>
      <c r="AK809" s="217"/>
      <c r="AL809" s="217"/>
      <c r="AM809" s="217"/>
      <c r="AN809" s="217"/>
      <c r="AO809" s="217"/>
      <c r="AP809" s="217"/>
      <c r="AQ809" s="217"/>
      <c r="AR809" s="217"/>
      <c r="AS809" s="217"/>
      <c r="AT809" s="217"/>
      <c r="AU809" s="217"/>
      <c r="AV809" s="217"/>
    </row>
    <row r="810" spans="36:48" x14ac:dyDescent="0.45">
      <c r="AJ810" s="217"/>
      <c r="AK810" s="217"/>
      <c r="AL810" s="217"/>
      <c r="AM810" s="217"/>
      <c r="AN810" s="217"/>
      <c r="AO810" s="217"/>
      <c r="AP810" s="217"/>
      <c r="AQ810" s="217"/>
      <c r="AR810" s="217"/>
      <c r="AS810" s="217"/>
      <c r="AT810" s="217"/>
      <c r="AU810" s="217"/>
      <c r="AV810" s="217"/>
    </row>
    <row r="811" spans="36:48" x14ac:dyDescent="0.45">
      <c r="AJ811" s="217"/>
      <c r="AK811" s="217"/>
      <c r="AL811" s="217"/>
      <c r="AM811" s="217"/>
      <c r="AN811" s="217"/>
      <c r="AO811" s="217"/>
      <c r="AP811" s="217"/>
      <c r="AQ811" s="217"/>
      <c r="AR811" s="217"/>
      <c r="AS811" s="217"/>
      <c r="AT811" s="217"/>
      <c r="AU811" s="217"/>
      <c r="AV811" s="217"/>
    </row>
    <row r="812" spans="36:48" x14ac:dyDescent="0.45">
      <c r="AJ812" s="217"/>
      <c r="AK812" s="217"/>
      <c r="AL812" s="217"/>
      <c r="AM812" s="217"/>
      <c r="AN812" s="217"/>
      <c r="AO812" s="217"/>
      <c r="AP812" s="217"/>
      <c r="AQ812" s="217"/>
      <c r="AR812" s="217"/>
      <c r="AS812" s="217"/>
      <c r="AT812" s="217"/>
      <c r="AU812" s="217"/>
      <c r="AV812" s="217"/>
    </row>
    <row r="813" spans="36:48" x14ac:dyDescent="0.45">
      <c r="AJ813" s="217"/>
      <c r="AK813" s="217"/>
      <c r="AL813" s="217"/>
      <c r="AM813" s="217"/>
      <c r="AN813" s="217"/>
      <c r="AO813" s="217"/>
      <c r="AP813" s="217"/>
      <c r="AQ813" s="217"/>
      <c r="AR813" s="217"/>
      <c r="AS813" s="217"/>
      <c r="AT813" s="217"/>
      <c r="AU813" s="217"/>
      <c r="AV813" s="217"/>
    </row>
    <row r="814" spans="36:48" x14ac:dyDescent="0.45">
      <c r="AJ814" s="217"/>
      <c r="AK814" s="217"/>
      <c r="AL814" s="217"/>
      <c r="AM814" s="217"/>
      <c r="AN814" s="217"/>
      <c r="AO814" s="217"/>
      <c r="AP814" s="217"/>
      <c r="AQ814" s="217"/>
      <c r="AR814" s="217"/>
      <c r="AS814" s="217"/>
      <c r="AT814" s="217"/>
      <c r="AU814" s="217"/>
      <c r="AV814" s="217"/>
    </row>
    <row r="815" spans="36:48" x14ac:dyDescent="0.45">
      <c r="AJ815" s="217"/>
      <c r="AK815" s="217"/>
      <c r="AL815" s="217"/>
      <c r="AM815" s="217"/>
      <c r="AN815" s="217"/>
      <c r="AO815" s="217"/>
      <c r="AP815" s="217"/>
      <c r="AQ815" s="217"/>
      <c r="AR815" s="217"/>
      <c r="AS815" s="217"/>
      <c r="AT815" s="217"/>
      <c r="AU815" s="217"/>
      <c r="AV815" s="217"/>
    </row>
    <row r="816" spans="36:48" x14ac:dyDescent="0.45">
      <c r="AJ816" s="217"/>
      <c r="AK816" s="217"/>
      <c r="AL816" s="217"/>
      <c r="AM816" s="217"/>
      <c r="AN816" s="217"/>
      <c r="AO816" s="217"/>
      <c r="AP816" s="217"/>
      <c r="AQ816" s="217"/>
      <c r="AR816" s="217"/>
      <c r="AS816" s="217"/>
      <c r="AT816" s="217"/>
      <c r="AU816" s="217"/>
      <c r="AV816" s="217"/>
    </row>
    <row r="817" spans="36:48" x14ac:dyDescent="0.45">
      <c r="AJ817" s="217"/>
      <c r="AK817" s="217"/>
      <c r="AL817" s="217"/>
      <c r="AM817" s="217"/>
      <c r="AN817" s="217"/>
      <c r="AO817" s="217"/>
      <c r="AP817" s="217"/>
      <c r="AQ817" s="217"/>
      <c r="AR817" s="217"/>
      <c r="AS817" s="217"/>
      <c r="AT817" s="217"/>
      <c r="AU817" s="217"/>
      <c r="AV817" s="217"/>
    </row>
    <row r="818" spans="36:48" x14ac:dyDescent="0.45">
      <c r="AJ818" s="217"/>
      <c r="AK818" s="217"/>
      <c r="AL818" s="217"/>
      <c r="AM818" s="217"/>
      <c r="AN818" s="217"/>
      <c r="AO818" s="217"/>
      <c r="AP818" s="217"/>
      <c r="AQ818" s="217"/>
      <c r="AR818" s="217"/>
      <c r="AS818" s="217"/>
      <c r="AT818" s="217"/>
      <c r="AU818" s="217"/>
      <c r="AV818" s="217"/>
    </row>
    <row r="819" spans="36:48" x14ac:dyDescent="0.45">
      <c r="AJ819" s="217"/>
      <c r="AK819" s="217"/>
      <c r="AL819" s="217"/>
      <c r="AM819" s="217"/>
      <c r="AN819" s="217"/>
      <c r="AO819" s="217"/>
      <c r="AP819" s="217"/>
      <c r="AQ819" s="217"/>
      <c r="AR819" s="217"/>
      <c r="AS819" s="217"/>
      <c r="AT819" s="217"/>
      <c r="AU819" s="217"/>
      <c r="AV819" s="217"/>
    </row>
    <row r="820" spans="36:48" x14ac:dyDescent="0.45">
      <c r="AJ820" s="217"/>
      <c r="AK820" s="217"/>
      <c r="AL820" s="217"/>
      <c r="AM820" s="217"/>
      <c r="AN820" s="217"/>
      <c r="AO820" s="217"/>
      <c r="AP820" s="217"/>
      <c r="AQ820" s="217"/>
      <c r="AR820" s="217"/>
      <c r="AS820" s="217"/>
      <c r="AT820" s="217"/>
      <c r="AU820" s="217"/>
      <c r="AV820" s="217"/>
    </row>
    <row r="821" spans="36:48" x14ac:dyDescent="0.45">
      <c r="AJ821" s="217"/>
      <c r="AK821" s="217"/>
      <c r="AL821" s="217"/>
      <c r="AM821" s="217"/>
      <c r="AN821" s="217"/>
      <c r="AO821" s="217"/>
      <c r="AP821" s="217"/>
      <c r="AQ821" s="217"/>
      <c r="AR821" s="217"/>
      <c r="AS821" s="217"/>
      <c r="AT821" s="217"/>
      <c r="AU821" s="217"/>
      <c r="AV821" s="217"/>
    </row>
    <row r="822" spans="36:48" x14ac:dyDescent="0.45">
      <c r="AJ822" s="217"/>
      <c r="AK822" s="217"/>
      <c r="AL822" s="217"/>
      <c r="AM822" s="217"/>
      <c r="AN822" s="217"/>
      <c r="AO822" s="217"/>
      <c r="AP822" s="217"/>
      <c r="AQ822" s="217"/>
      <c r="AR822" s="217"/>
      <c r="AS822" s="217"/>
      <c r="AT822" s="217"/>
      <c r="AU822" s="217"/>
      <c r="AV822" s="217"/>
    </row>
    <row r="823" spans="36:48" x14ac:dyDescent="0.45">
      <c r="AJ823" s="217"/>
      <c r="AK823" s="217"/>
      <c r="AL823" s="217"/>
      <c r="AM823" s="217"/>
      <c r="AN823" s="217"/>
      <c r="AO823" s="217"/>
      <c r="AP823" s="217"/>
      <c r="AQ823" s="217"/>
      <c r="AR823" s="217"/>
      <c r="AS823" s="217"/>
      <c r="AT823" s="217"/>
      <c r="AU823" s="217"/>
      <c r="AV823" s="217"/>
    </row>
    <row r="824" spans="36:48" x14ac:dyDescent="0.45">
      <c r="AJ824" s="217"/>
      <c r="AK824" s="217"/>
      <c r="AL824" s="217"/>
      <c r="AM824" s="217"/>
      <c r="AN824" s="217"/>
      <c r="AO824" s="217"/>
      <c r="AP824" s="217"/>
      <c r="AQ824" s="217"/>
      <c r="AR824" s="217"/>
      <c r="AS824" s="217"/>
      <c r="AT824" s="217"/>
      <c r="AU824" s="217"/>
      <c r="AV824" s="217"/>
    </row>
    <row r="825" spans="36:48" x14ac:dyDescent="0.45">
      <c r="AJ825" s="217"/>
      <c r="AK825" s="217"/>
      <c r="AL825" s="217"/>
      <c r="AM825" s="217"/>
      <c r="AN825" s="217"/>
      <c r="AO825" s="217"/>
      <c r="AP825" s="217"/>
      <c r="AQ825" s="217"/>
      <c r="AR825" s="217"/>
      <c r="AS825" s="217"/>
      <c r="AT825" s="217"/>
      <c r="AU825" s="217"/>
      <c r="AV825" s="217"/>
    </row>
    <row r="826" spans="36:48" x14ac:dyDescent="0.45">
      <c r="AJ826" s="217"/>
      <c r="AK826" s="217"/>
      <c r="AL826" s="217"/>
      <c r="AM826" s="217"/>
      <c r="AN826" s="217"/>
      <c r="AO826" s="217"/>
      <c r="AP826" s="217"/>
      <c r="AQ826" s="217"/>
      <c r="AR826" s="217"/>
      <c r="AS826" s="217"/>
      <c r="AT826" s="217"/>
      <c r="AU826" s="217"/>
      <c r="AV826" s="217"/>
    </row>
    <row r="827" spans="36:48" x14ac:dyDescent="0.45">
      <c r="AJ827" s="217"/>
      <c r="AK827" s="217"/>
      <c r="AL827" s="217"/>
      <c r="AM827" s="217"/>
      <c r="AN827" s="217"/>
      <c r="AO827" s="217"/>
      <c r="AP827" s="217"/>
      <c r="AQ827" s="217"/>
      <c r="AR827" s="217"/>
      <c r="AS827" s="217"/>
      <c r="AT827" s="217"/>
      <c r="AU827" s="217"/>
      <c r="AV827" s="217"/>
    </row>
    <row r="828" spans="36:48" x14ac:dyDescent="0.45">
      <c r="AJ828" s="217"/>
      <c r="AK828" s="217"/>
      <c r="AL828" s="217"/>
      <c r="AM828" s="217"/>
      <c r="AN828" s="217"/>
      <c r="AO828" s="217"/>
      <c r="AP828" s="217"/>
      <c r="AQ828" s="217"/>
      <c r="AR828" s="217"/>
      <c r="AS828" s="217"/>
      <c r="AT828" s="217"/>
      <c r="AU828" s="217"/>
      <c r="AV828" s="217"/>
    </row>
    <row r="829" spans="36:48" x14ac:dyDescent="0.45">
      <c r="AJ829" s="217"/>
      <c r="AK829" s="217"/>
      <c r="AL829" s="217"/>
      <c r="AM829" s="217"/>
      <c r="AN829" s="217"/>
      <c r="AO829" s="217"/>
      <c r="AP829" s="217"/>
      <c r="AQ829" s="217"/>
      <c r="AR829" s="217"/>
      <c r="AS829" s="217"/>
      <c r="AT829" s="217"/>
      <c r="AU829" s="217"/>
      <c r="AV829" s="217"/>
    </row>
    <row r="830" spans="36:48" x14ac:dyDescent="0.45">
      <c r="AJ830" s="217"/>
      <c r="AK830" s="217"/>
      <c r="AL830" s="217"/>
      <c r="AM830" s="217"/>
      <c r="AN830" s="217"/>
      <c r="AO830" s="217"/>
      <c r="AP830" s="217"/>
      <c r="AQ830" s="217"/>
      <c r="AR830" s="217"/>
      <c r="AS830" s="217"/>
      <c r="AT830" s="217"/>
      <c r="AU830" s="217"/>
      <c r="AV830" s="217"/>
    </row>
    <row r="831" spans="36:48" x14ac:dyDescent="0.45">
      <c r="AJ831" s="217"/>
      <c r="AK831" s="217"/>
      <c r="AL831" s="217"/>
      <c r="AM831" s="217"/>
      <c r="AN831" s="217"/>
      <c r="AO831" s="217"/>
      <c r="AP831" s="217"/>
      <c r="AQ831" s="217"/>
      <c r="AR831" s="217"/>
      <c r="AS831" s="217"/>
      <c r="AT831" s="217"/>
      <c r="AU831" s="217"/>
      <c r="AV831" s="217"/>
    </row>
    <row r="832" spans="36:48" x14ac:dyDescent="0.45">
      <c r="AJ832" s="217"/>
      <c r="AK832" s="217"/>
      <c r="AL832" s="217"/>
      <c r="AM832" s="217"/>
      <c r="AN832" s="217"/>
      <c r="AO832" s="217"/>
      <c r="AP832" s="217"/>
      <c r="AQ832" s="217"/>
      <c r="AR832" s="217"/>
      <c r="AS832" s="217"/>
      <c r="AT832" s="217"/>
      <c r="AU832" s="217"/>
      <c r="AV832" s="217"/>
    </row>
    <row r="833" spans="36:48" x14ac:dyDescent="0.45">
      <c r="AJ833" s="217"/>
      <c r="AK833" s="217"/>
      <c r="AL833" s="217"/>
      <c r="AM833" s="217"/>
      <c r="AN833" s="217"/>
      <c r="AO833" s="217"/>
      <c r="AP833" s="217"/>
      <c r="AQ833" s="217"/>
      <c r="AR833" s="217"/>
      <c r="AS833" s="217"/>
      <c r="AT833" s="217"/>
      <c r="AU833" s="217"/>
      <c r="AV833" s="217"/>
    </row>
    <row r="834" spans="36:48" x14ac:dyDescent="0.45">
      <c r="AJ834" s="217"/>
      <c r="AK834" s="217"/>
      <c r="AL834" s="217"/>
      <c r="AM834" s="217"/>
      <c r="AN834" s="217"/>
      <c r="AO834" s="217"/>
      <c r="AP834" s="217"/>
      <c r="AQ834" s="217"/>
      <c r="AR834" s="217"/>
      <c r="AS834" s="217"/>
      <c r="AT834" s="217"/>
      <c r="AU834" s="217"/>
      <c r="AV834" s="217"/>
    </row>
    <row r="835" spans="36:48" x14ac:dyDescent="0.45">
      <c r="AJ835" s="217"/>
      <c r="AK835" s="217"/>
      <c r="AL835" s="217"/>
      <c r="AM835" s="217"/>
      <c r="AN835" s="217"/>
      <c r="AO835" s="217"/>
      <c r="AP835" s="217"/>
      <c r="AQ835" s="217"/>
      <c r="AR835" s="217"/>
      <c r="AS835" s="217"/>
      <c r="AT835" s="217"/>
      <c r="AU835" s="217"/>
      <c r="AV835" s="217"/>
    </row>
    <row r="836" spans="36:48" x14ac:dyDescent="0.45">
      <c r="AJ836" s="217"/>
      <c r="AK836" s="217"/>
      <c r="AL836" s="217"/>
      <c r="AM836" s="217"/>
      <c r="AN836" s="217"/>
      <c r="AO836" s="217"/>
      <c r="AP836" s="217"/>
      <c r="AQ836" s="217"/>
      <c r="AR836" s="217"/>
      <c r="AS836" s="217"/>
      <c r="AT836" s="217"/>
      <c r="AU836" s="217"/>
      <c r="AV836" s="217"/>
    </row>
    <row r="837" spans="36:48" x14ac:dyDescent="0.45">
      <c r="AJ837" s="217"/>
      <c r="AK837" s="217"/>
      <c r="AL837" s="217"/>
      <c r="AM837" s="217"/>
      <c r="AN837" s="217"/>
      <c r="AO837" s="217"/>
      <c r="AP837" s="217"/>
      <c r="AQ837" s="217"/>
      <c r="AR837" s="217"/>
      <c r="AS837" s="217"/>
      <c r="AT837" s="217"/>
      <c r="AU837" s="217"/>
      <c r="AV837" s="217"/>
    </row>
    <row r="838" spans="36:48" x14ac:dyDescent="0.45">
      <c r="AJ838" s="217"/>
      <c r="AK838" s="217"/>
      <c r="AL838" s="217"/>
      <c r="AM838" s="217"/>
      <c r="AN838" s="217"/>
      <c r="AO838" s="217"/>
      <c r="AP838" s="217"/>
      <c r="AQ838" s="217"/>
      <c r="AR838" s="217"/>
      <c r="AS838" s="217"/>
      <c r="AT838" s="217"/>
      <c r="AU838" s="217"/>
      <c r="AV838" s="217"/>
    </row>
    <row r="839" spans="36:48" x14ac:dyDescent="0.45">
      <c r="AJ839" s="217"/>
      <c r="AK839" s="217"/>
      <c r="AL839" s="217"/>
      <c r="AM839" s="217"/>
      <c r="AN839" s="217"/>
      <c r="AO839" s="217"/>
      <c r="AP839" s="217"/>
      <c r="AQ839" s="217"/>
      <c r="AR839" s="217"/>
      <c r="AS839" s="217"/>
      <c r="AT839" s="217"/>
      <c r="AU839" s="217"/>
      <c r="AV839" s="217"/>
    </row>
    <row r="840" spans="36:48" x14ac:dyDescent="0.45">
      <c r="AJ840" s="217"/>
      <c r="AK840" s="217"/>
      <c r="AL840" s="217"/>
      <c r="AM840" s="217"/>
      <c r="AN840" s="217"/>
      <c r="AO840" s="217"/>
      <c r="AP840" s="217"/>
      <c r="AQ840" s="217"/>
      <c r="AR840" s="217"/>
      <c r="AS840" s="217"/>
      <c r="AT840" s="217"/>
      <c r="AU840" s="217"/>
      <c r="AV840" s="217"/>
    </row>
    <row r="841" spans="36:48" x14ac:dyDescent="0.45">
      <c r="AJ841" s="217"/>
      <c r="AK841" s="217"/>
      <c r="AL841" s="217"/>
      <c r="AM841" s="217"/>
      <c r="AN841" s="217"/>
      <c r="AO841" s="217"/>
      <c r="AP841" s="217"/>
      <c r="AQ841" s="217"/>
      <c r="AR841" s="217"/>
      <c r="AS841" s="217"/>
      <c r="AT841" s="217"/>
      <c r="AU841" s="217"/>
      <c r="AV841" s="217"/>
    </row>
    <row r="842" spans="36:48" x14ac:dyDescent="0.45">
      <c r="AJ842" s="217"/>
      <c r="AK842" s="217"/>
      <c r="AL842" s="217"/>
      <c r="AM842" s="217"/>
      <c r="AN842" s="217"/>
      <c r="AO842" s="217"/>
      <c r="AP842" s="217"/>
      <c r="AQ842" s="217"/>
      <c r="AR842" s="217"/>
      <c r="AS842" s="217"/>
      <c r="AT842" s="217"/>
      <c r="AU842" s="217"/>
      <c r="AV842" s="217"/>
    </row>
    <row r="843" spans="36:48" x14ac:dyDescent="0.45">
      <c r="AJ843" s="217"/>
      <c r="AK843" s="217"/>
      <c r="AL843" s="217"/>
      <c r="AM843" s="217"/>
      <c r="AN843" s="217"/>
      <c r="AO843" s="217"/>
      <c r="AP843" s="217"/>
      <c r="AQ843" s="217"/>
      <c r="AR843" s="217"/>
      <c r="AS843" s="217"/>
      <c r="AT843" s="217"/>
      <c r="AU843" s="217"/>
      <c r="AV843" s="217"/>
    </row>
    <row r="844" spans="36:48" x14ac:dyDescent="0.45">
      <c r="AJ844" s="217"/>
      <c r="AK844" s="217"/>
      <c r="AL844" s="217"/>
      <c r="AM844" s="217"/>
      <c r="AN844" s="217"/>
      <c r="AO844" s="217"/>
      <c r="AP844" s="217"/>
      <c r="AQ844" s="217"/>
      <c r="AR844" s="217"/>
      <c r="AS844" s="217"/>
      <c r="AT844" s="217"/>
      <c r="AU844" s="217"/>
      <c r="AV844" s="217"/>
    </row>
    <row r="845" spans="36:48" x14ac:dyDescent="0.45">
      <c r="AJ845" s="217"/>
      <c r="AK845" s="217"/>
      <c r="AL845" s="217"/>
      <c r="AM845" s="217"/>
      <c r="AN845" s="217"/>
      <c r="AO845" s="217"/>
      <c r="AP845" s="217"/>
      <c r="AQ845" s="217"/>
      <c r="AR845" s="217"/>
      <c r="AS845" s="217"/>
      <c r="AT845" s="217"/>
      <c r="AU845" s="217"/>
      <c r="AV845" s="217"/>
    </row>
    <row r="846" spans="36:48" x14ac:dyDescent="0.45">
      <c r="AJ846" s="217"/>
      <c r="AK846" s="217"/>
      <c r="AL846" s="217"/>
      <c r="AM846" s="217"/>
      <c r="AN846" s="217"/>
      <c r="AO846" s="217"/>
      <c r="AP846" s="217"/>
      <c r="AQ846" s="217"/>
      <c r="AR846" s="217"/>
      <c r="AS846" s="217"/>
      <c r="AT846" s="217"/>
      <c r="AU846" s="217"/>
      <c r="AV846" s="217"/>
    </row>
    <row r="847" spans="36:48" x14ac:dyDescent="0.45">
      <c r="AJ847" s="217"/>
      <c r="AK847" s="217"/>
      <c r="AL847" s="217"/>
      <c r="AM847" s="217"/>
      <c r="AN847" s="217"/>
      <c r="AO847" s="217"/>
      <c r="AP847" s="217"/>
      <c r="AQ847" s="217"/>
      <c r="AR847" s="217"/>
      <c r="AS847" s="217"/>
      <c r="AT847" s="217"/>
      <c r="AU847" s="217"/>
      <c r="AV847" s="217"/>
    </row>
    <row r="848" spans="36:48" x14ac:dyDescent="0.45">
      <c r="AJ848" s="217"/>
      <c r="AK848" s="217"/>
      <c r="AL848" s="217"/>
      <c r="AM848" s="217"/>
      <c r="AN848" s="217"/>
      <c r="AO848" s="217"/>
      <c r="AP848" s="217"/>
      <c r="AQ848" s="217"/>
      <c r="AR848" s="217"/>
      <c r="AS848" s="217"/>
      <c r="AT848" s="217"/>
      <c r="AU848" s="217"/>
      <c r="AV848" s="217"/>
    </row>
    <row r="849" spans="36:48" x14ac:dyDescent="0.45">
      <c r="AJ849" s="217"/>
      <c r="AK849" s="217"/>
      <c r="AL849" s="217"/>
      <c r="AM849" s="217"/>
      <c r="AN849" s="217"/>
      <c r="AO849" s="217"/>
      <c r="AP849" s="217"/>
      <c r="AQ849" s="217"/>
      <c r="AR849" s="217"/>
      <c r="AS849" s="217"/>
      <c r="AT849" s="217"/>
      <c r="AU849" s="217"/>
      <c r="AV849" s="217"/>
    </row>
    <row r="850" spans="36:48" x14ac:dyDescent="0.45">
      <c r="AJ850" s="217"/>
      <c r="AK850" s="217"/>
      <c r="AL850" s="217"/>
      <c r="AM850" s="217"/>
      <c r="AN850" s="217"/>
      <c r="AO850" s="217"/>
      <c r="AP850" s="217"/>
      <c r="AQ850" s="217"/>
      <c r="AR850" s="217"/>
      <c r="AS850" s="217"/>
      <c r="AT850" s="217"/>
      <c r="AU850" s="217"/>
      <c r="AV850" s="217"/>
    </row>
    <row r="851" spans="36:48" x14ac:dyDescent="0.45">
      <c r="AJ851" s="217"/>
      <c r="AK851" s="217"/>
      <c r="AL851" s="217"/>
      <c r="AM851" s="217"/>
      <c r="AN851" s="217"/>
      <c r="AO851" s="217"/>
      <c r="AP851" s="217"/>
      <c r="AQ851" s="217"/>
      <c r="AR851" s="217"/>
      <c r="AS851" s="217"/>
      <c r="AT851" s="217"/>
      <c r="AU851" s="217"/>
      <c r="AV851" s="217"/>
    </row>
    <row r="852" spans="36:48" x14ac:dyDescent="0.45">
      <c r="AJ852" s="217"/>
      <c r="AK852" s="217"/>
      <c r="AL852" s="217"/>
      <c r="AM852" s="217"/>
      <c r="AN852" s="217"/>
      <c r="AO852" s="217"/>
      <c r="AP852" s="217"/>
      <c r="AQ852" s="217"/>
      <c r="AR852" s="217"/>
      <c r="AS852" s="217"/>
      <c r="AT852" s="217"/>
      <c r="AU852" s="217"/>
      <c r="AV852" s="217"/>
    </row>
    <row r="853" spans="36:48" x14ac:dyDescent="0.45">
      <c r="AJ853" s="217"/>
      <c r="AK853" s="217"/>
      <c r="AL853" s="217"/>
      <c r="AM853" s="217"/>
      <c r="AN853" s="217"/>
      <c r="AO853" s="217"/>
      <c r="AP853" s="217"/>
      <c r="AQ853" s="217"/>
      <c r="AR853" s="217"/>
      <c r="AS853" s="217"/>
      <c r="AT853" s="217"/>
      <c r="AU853" s="217"/>
      <c r="AV853" s="217"/>
    </row>
    <row r="854" spans="36:48" x14ac:dyDescent="0.45">
      <c r="AJ854" s="217"/>
      <c r="AK854" s="217"/>
      <c r="AL854" s="217"/>
      <c r="AM854" s="217"/>
      <c r="AN854" s="217"/>
      <c r="AO854" s="217"/>
      <c r="AP854" s="217"/>
      <c r="AQ854" s="217"/>
      <c r="AR854" s="217"/>
      <c r="AS854" s="217"/>
      <c r="AT854" s="217"/>
      <c r="AU854" s="217"/>
      <c r="AV854" s="217"/>
    </row>
    <row r="855" spans="36:48" x14ac:dyDescent="0.45">
      <c r="AJ855" s="217"/>
      <c r="AK855" s="217"/>
      <c r="AL855" s="217"/>
      <c r="AM855" s="217"/>
      <c r="AN855" s="217"/>
      <c r="AO855" s="217"/>
      <c r="AP855" s="217"/>
      <c r="AQ855" s="217"/>
      <c r="AR855" s="217"/>
      <c r="AS855" s="217"/>
      <c r="AT855" s="217"/>
      <c r="AU855" s="217"/>
      <c r="AV855" s="217"/>
    </row>
    <row r="856" spans="36:48" x14ac:dyDescent="0.45">
      <c r="AJ856" s="217"/>
      <c r="AK856" s="217"/>
      <c r="AL856" s="217"/>
      <c r="AM856" s="217"/>
      <c r="AN856" s="217"/>
      <c r="AO856" s="217"/>
      <c r="AP856" s="217"/>
      <c r="AQ856" s="217"/>
      <c r="AR856" s="217"/>
      <c r="AS856" s="217"/>
      <c r="AT856" s="217"/>
      <c r="AU856" s="217"/>
      <c r="AV856" s="217"/>
    </row>
    <row r="857" spans="36:48" x14ac:dyDescent="0.45">
      <c r="AJ857" s="217"/>
      <c r="AK857" s="217"/>
      <c r="AL857" s="217"/>
      <c r="AM857" s="217"/>
      <c r="AN857" s="217"/>
      <c r="AO857" s="217"/>
      <c r="AP857" s="217"/>
      <c r="AQ857" s="217"/>
      <c r="AR857" s="217"/>
      <c r="AS857" s="217"/>
      <c r="AT857" s="217"/>
      <c r="AU857" s="217"/>
      <c r="AV857" s="217"/>
    </row>
    <row r="858" spans="36:48" x14ac:dyDescent="0.45">
      <c r="AJ858" s="217"/>
      <c r="AK858" s="217"/>
      <c r="AL858" s="217"/>
      <c r="AM858" s="217"/>
      <c r="AN858" s="217"/>
      <c r="AO858" s="217"/>
      <c r="AP858" s="217"/>
      <c r="AQ858" s="217"/>
      <c r="AR858" s="217"/>
      <c r="AS858" s="217"/>
      <c r="AT858" s="217"/>
      <c r="AU858" s="217"/>
      <c r="AV858" s="217"/>
    </row>
    <row r="859" spans="36:48" x14ac:dyDescent="0.45">
      <c r="AJ859" s="217"/>
      <c r="AK859" s="217"/>
      <c r="AL859" s="217"/>
      <c r="AM859" s="217"/>
      <c r="AN859" s="217"/>
      <c r="AO859" s="217"/>
      <c r="AP859" s="217"/>
      <c r="AQ859" s="217"/>
      <c r="AR859" s="217"/>
      <c r="AS859" s="217"/>
      <c r="AT859" s="217"/>
      <c r="AU859" s="217"/>
      <c r="AV859" s="217"/>
    </row>
    <row r="860" spans="36:48" x14ac:dyDescent="0.45">
      <c r="AJ860" s="217"/>
      <c r="AK860" s="217"/>
      <c r="AL860" s="217"/>
      <c r="AM860" s="217"/>
      <c r="AN860" s="217"/>
      <c r="AO860" s="217"/>
      <c r="AP860" s="217"/>
      <c r="AQ860" s="217"/>
      <c r="AR860" s="217"/>
      <c r="AS860" s="217"/>
      <c r="AT860" s="217"/>
      <c r="AU860" s="217"/>
      <c r="AV860" s="217"/>
    </row>
    <row r="861" spans="36:48" x14ac:dyDescent="0.45">
      <c r="AJ861" s="217"/>
      <c r="AK861" s="217"/>
      <c r="AL861" s="217"/>
      <c r="AM861" s="217"/>
      <c r="AN861" s="217"/>
      <c r="AO861" s="217"/>
      <c r="AP861" s="217"/>
      <c r="AQ861" s="217"/>
      <c r="AR861" s="217"/>
      <c r="AS861" s="217"/>
      <c r="AT861" s="217"/>
      <c r="AU861" s="217"/>
      <c r="AV861" s="217"/>
    </row>
    <row r="862" spans="36:48" x14ac:dyDescent="0.45">
      <c r="AJ862" s="217"/>
      <c r="AK862" s="217"/>
      <c r="AL862" s="217"/>
      <c r="AM862" s="217"/>
      <c r="AN862" s="217"/>
      <c r="AO862" s="217"/>
      <c r="AP862" s="217"/>
      <c r="AQ862" s="217"/>
      <c r="AR862" s="217"/>
      <c r="AS862" s="217"/>
      <c r="AT862" s="217"/>
      <c r="AU862" s="217"/>
      <c r="AV862" s="217"/>
    </row>
    <row r="863" spans="36:48" x14ac:dyDescent="0.45">
      <c r="AJ863" s="217"/>
      <c r="AK863" s="217"/>
      <c r="AL863" s="217"/>
      <c r="AM863" s="217"/>
      <c r="AN863" s="217"/>
      <c r="AO863" s="217"/>
      <c r="AP863" s="217"/>
      <c r="AQ863" s="217"/>
      <c r="AR863" s="217"/>
      <c r="AS863" s="217"/>
      <c r="AT863" s="217"/>
      <c r="AU863" s="217"/>
      <c r="AV863" s="217"/>
    </row>
    <row r="864" spans="36:48" x14ac:dyDescent="0.45">
      <c r="AJ864" s="217"/>
      <c r="AK864" s="217"/>
      <c r="AL864" s="217"/>
      <c r="AM864" s="217"/>
      <c r="AN864" s="217"/>
      <c r="AO864" s="217"/>
      <c r="AP864" s="217"/>
      <c r="AQ864" s="217"/>
      <c r="AR864" s="217"/>
      <c r="AS864" s="217"/>
      <c r="AT864" s="217"/>
      <c r="AU864" s="217"/>
      <c r="AV864" s="217"/>
    </row>
    <row r="865" spans="36:48" x14ac:dyDescent="0.45">
      <c r="AJ865" s="217"/>
      <c r="AK865" s="217"/>
      <c r="AL865" s="217"/>
      <c r="AM865" s="217"/>
      <c r="AN865" s="217"/>
      <c r="AO865" s="217"/>
      <c r="AP865" s="217"/>
      <c r="AQ865" s="217"/>
      <c r="AR865" s="217"/>
      <c r="AS865" s="217"/>
      <c r="AT865" s="217"/>
      <c r="AU865" s="217"/>
      <c r="AV865" s="217"/>
    </row>
    <row r="866" spans="36:48" x14ac:dyDescent="0.45">
      <c r="AJ866" s="217"/>
      <c r="AK866" s="217"/>
      <c r="AL866" s="217"/>
      <c r="AM866" s="217"/>
      <c r="AN866" s="217"/>
      <c r="AO866" s="217"/>
      <c r="AP866" s="217"/>
      <c r="AQ866" s="217"/>
      <c r="AR866" s="217"/>
      <c r="AS866" s="217"/>
      <c r="AT866" s="217"/>
      <c r="AU866" s="217"/>
      <c r="AV866" s="217"/>
    </row>
    <row r="867" spans="36:48" x14ac:dyDescent="0.45">
      <c r="AJ867" s="217"/>
      <c r="AK867" s="217"/>
      <c r="AL867" s="217"/>
      <c r="AM867" s="217"/>
      <c r="AN867" s="217"/>
      <c r="AO867" s="217"/>
      <c r="AP867" s="217"/>
      <c r="AQ867" s="217"/>
      <c r="AR867" s="217"/>
      <c r="AS867" s="217"/>
      <c r="AT867" s="217"/>
      <c r="AU867" s="217"/>
      <c r="AV867" s="217"/>
    </row>
    <row r="868" spans="36:48" x14ac:dyDescent="0.45">
      <c r="AJ868" s="217"/>
      <c r="AK868" s="217"/>
      <c r="AL868" s="217"/>
      <c r="AM868" s="217"/>
      <c r="AN868" s="217"/>
      <c r="AO868" s="217"/>
      <c r="AP868" s="217"/>
      <c r="AQ868" s="217"/>
      <c r="AR868" s="217"/>
      <c r="AS868" s="217"/>
      <c r="AT868" s="217"/>
      <c r="AU868" s="217"/>
      <c r="AV868" s="217"/>
    </row>
    <row r="869" spans="36:48" x14ac:dyDescent="0.45">
      <c r="AJ869" s="217"/>
      <c r="AK869" s="217"/>
      <c r="AL869" s="217"/>
      <c r="AM869" s="217"/>
      <c r="AN869" s="217"/>
      <c r="AO869" s="217"/>
      <c r="AP869" s="217"/>
      <c r="AQ869" s="217"/>
      <c r="AR869" s="217"/>
      <c r="AS869" s="217"/>
      <c r="AT869" s="217"/>
      <c r="AU869" s="217"/>
      <c r="AV869" s="217"/>
    </row>
    <row r="870" spans="36:48" x14ac:dyDescent="0.45">
      <c r="AJ870" s="217"/>
      <c r="AK870" s="217"/>
      <c r="AL870" s="217"/>
      <c r="AM870" s="217"/>
      <c r="AN870" s="217"/>
      <c r="AO870" s="217"/>
      <c r="AP870" s="217"/>
      <c r="AQ870" s="217"/>
      <c r="AR870" s="217"/>
      <c r="AS870" s="217"/>
      <c r="AT870" s="217"/>
      <c r="AU870" s="217"/>
      <c r="AV870" s="217"/>
    </row>
    <row r="871" spans="36:48" x14ac:dyDescent="0.45">
      <c r="AJ871" s="217"/>
      <c r="AK871" s="217"/>
      <c r="AL871" s="217"/>
      <c r="AM871" s="217"/>
      <c r="AN871" s="217"/>
      <c r="AO871" s="217"/>
      <c r="AP871" s="217"/>
      <c r="AQ871" s="217"/>
      <c r="AR871" s="217"/>
      <c r="AS871" s="217"/>
      <c r="AT871" s="217"/>
      <c r="AU871" s="217"/>
      <c r="AV871" s="217"/>
    </row>
    <row r="872" spans="36:48" x14ac:dyDescent="0.45">
      <c r="AJ872" s="217"/>
      <c r="AK872" s="217"/>
      <c r="AL872" s="217"/>
      <c r="AM872" s="217"/>
      <c r="AN872" s="217"/>
      <c r="AO872" s="217"/>
      <c r="AP872" s="217"/>
      <c r="AQ872" s="217"/>
      <c r="AR872" s="217"/>
      <c r="AS872" s="217"/>
      <c r="AT872" s="217"/>
      <c r="AU872" s="217"/>
      <c r="AV872" s="217"/>
    </row>
    <row r="873" spans="36:48" x14ac:dyDescent="0.45">
      <c r="AJ873" s="217"/>
      <c r="AK873" s="217"/>
      <c r="AL873" s="217"/>
      <c r="AM873" s="217"/>
      <c r="AN873" s="217"/>
      <c r="AO873" s="217"/>
      <c r="AP873" s="217"/>
      <c r="AQ873" s="217"/>
      <c r="AR873" s="217"/>
      <c r="AS873" s="217"/>
      <c r="AT873" s="217"/>
      <c r="AU873" s="217"/>
      <c r="AV873" s="217"/>
    </row>
    <row r="874" spans="36:48" x14ac:dyDescent="0.45">
      <c r="AJ874" s="217"/>
      <c r="AK874" s="217"/>
      <c r="AL874" s="217"/>
      <c r="AM874" s="217"/>
      <c r="AN874" s="217"/>
      <c r="AO874" s="217"/>
      <c r="AP874" s="217"/>
      <c r="AQ874" s="217"/>
      <c r="AR874" s="217"/>
      <c r="AS874" s="217"/>
      <c r="AT874" s="217"/>
      <c r="AU874" s="217"/>
      <c r="AV874" s="217"/>
    </row>
    <row r="875" spans="36:48" x14ac:dyDescent="0.45">
      <c r="AJ875" s="217"/>
      <c r="AK875" s="217"/>
      <c r="AL875" s="217"/>
      <c r="AM875" s="217"/>
      <c r="AN875" s="217"/>
      <c r="AO875" s="217"/>
      <c r="AP875" s="217"/>
      <c r="AQ875" s="217"/>
      <c r="AR875" s="217"/>
      <c r="AS875" s="217"/>
      <c r="AT875" s="217"/>
      <c r="AU875" s="217"/>
      <c r="AV875" s="217"/>
    </row>
    <row r="876" spans="36:48" x14ac:dyDescent="0.45">
      <c r="AJ876" s="217"/>
      <c r="AK876" s="217"/>
      <c r="AL876" s="217"/>
      <c r="AM876" s="217"/>
      <c r="AN876" s="217"/>
      <c r="AO876" s="217"/>
      <c r="AP876" s="217"/>
      <c r="AQ876" s="217"/>
      <c r="AR876" s="217"/>
      <c r="AS876" s="217"/>
      <c r="AT876" s="217"/>
      <c r="AU876" s="217"/>
      <c r="AV876" s="217"/>
    </row>
    <row r="877" spans="36:48" x14ac:dyDescent="0.45">
      <c r="AJ877" s="217"/>
      <c r="AK877" s="217"/>
      <c r="AL877" s="217"/>
      <c r="AM877" s="217"/>
      <c r="AN877" s="217"/>
      <c r="AO877" s="217"/>
      <c r="AP877" s="217"/>
      <c r="AQ877" s="217"/>
      <c r="AR877" s="217"/>
      <c r="AS877" s="217"/>
      <c r="AT877" s="217"/>
      <c r="AU877" s="217"/>
      <c r="AV877" s="217"/>
    </row>
    <row r="878" spans="36:48" x14ac:dyDescent="0.45">
      <c r="AJ878" s="217"/>
      <c r="AK878" s="217"/>
      <c r="AL878" s="217"/>
      <c r="AM878" s="217"/>
      <c r="AN878" s="217"/>
      <c r="AO878" s="217"/>
      <c r="AP878" s="217"/>
      <c r="AQ878" s="217"/>
      <c r="AR878" s="217"/>
      <c r="AS878" s="217"/>
      <c r="AT878" s="217"/>
      <c r="AU878" s="217"/>
      <c r="AV878" s="217"/>
    </row>
    <row r="879" spans="36:48" x14ac:dyDescent="0.45">
      <c r="AJ879" s="217"/>
      <c r="AK879" s="217"/>
      <c r="AL879" s="217"/>
      <c r="AM879" s="217"/>
      <c r="AN879" s="217"/>
      <c r="AO879" s="217"/>
      <c r="AP879" s="217"/>
      <c r="AQ879" s="217"/>
      <c r="AR879" s="217"/>
      <c r="AS879" s="217"/>
      <c r="AT879" s="217"/>
      <c r="AU879" s="217"/>
      <c r="AV879" s="217"/>
    </row>
    <row r="880" spans="36:48" x14ac:dyDescent="0.45">
      <c r="AJ880" s="217"/>
      <c r="AK880" s="217"/>
      <c r="AL880" s="217"/>
      <c r="AM880" s="217"/>
      <c r="AN880" s="217"/>
      <c r="AO880" s="217"/>
      <c r="AP880" s="217"/>
      <c r="AQ880" s="217"/>
      <c r="AR880" s="217"/>
      <c r="AS880" s="217"/>
      <c r="AT880" s="217"/>
      <c r="AU880" s="217"/>
      <c r="AV880" s="217"/>
    </row>
    <row r="881" spans="36:48" x14ac:dyDescent="0.45">
      <c r="AJ881" s="217"/>
      <c r="AK881" s="217"/>
      <c r="AL881" s="217"/>
      <c r="AM881" s="217"/>
      <c r="AN881" s="217"/>
      <c r="AO881" s="217"/>
      <c r="AP881" s="217"/>
      <c r="AQ881" s="217"/>
      <c r="AR881" s="217"/>
      <c r="AS881" s="217"/>
      <c r="AT881" s="217"/>
      <c r="AU881" s="217"/>
      <c r="AV881" s="217"/>
    </row>
    <row r="882" spans="36:48" x14ac:dyDescent="0.45">
      <c r="AJ882" s="217"/>
      <c r="AK882" s="217"/>
      <c r="AL882" s="217"/>
      <c r="AM882" s="217"/>
      <c r="AN882" s="217"/>
      <c r="AO882" s="217"/>
      <c r="AP882" s="217"/>
      <c r="AQ882" s="217"/>
      <c r="AR882" s="217"/>
      <c r="AS882" s="217"/>
      <c r="AT882" s="217"/>
      <c r="AU882" s="217"/>
      <c r="AV882" s="217"/>
    </row>
    <row r="883" spans="36:48" x14ac:dyDescent="0.45">
      <c r="AJ883" s="217"/>
      <c r="AK883" s="217"/>
      <c r="AL883" s="217"/>
      <c r="AM883" s="217"/>
      <c r="AN883" s="217"/>
      <c r="AO883" s="217"/>
      <c r="AP883" s="217"/>
      <c r="AQ883" s="217"/>
      <c r="AR883" s="217"/>
      <c r="AS883" s="217"/>
      <c r="AT883" s="217"/>
      <c r="AU883" s="217"/>
      <c r="AV883" s="217"/>
    </row>
    <row r="884" spans="36:48" x14ac:dyDescent="0.45">
      <c r="AJ884" s="217"/>
      <c r="AK884" s="217"/>
      <c r="AL884" s="217"/>
      <c r="AM884" s="217"/>
      <c r="AN884" s="217"/>
      <c r="AO884" s="217"/>
      <c r="AP884" s="217"/>
      <c r="AQ884" s="217"/>
      <c r="AR884" s="217"/>
      <c r="AS884" s="217"/>
      <c r="AT884" s="217"/>
      <c r="AU884" s="217"/>
      <c r="AV884" s="217"/>
    </row>
    <row r="885" spans="36:48" x14ac:dyDescent="0.45">
      <c r="AJ885" s="217"/>
      <c r="AK885" s="217"/>
      <c r="AL885" s="217"/>
      <c r="AM885" s="217"/>
      <c r="AN885" s="217"/>
      <c r="AO885" s="217"/>
      <c r="AP885" s="217"/>
      <c r="AQ885" s="217"/>
      <c r="AR885" s="217"/>
      <c r="AS885" s="217"/>
      <c r="AT885" s="217"/>
      <c r="AU885" s="217"/>
      <c r="AV885" s="217"/>
    </row>
    <row r="886" spans="36:48" x14ac:dyDescent="0.45">
      <c r="AJ886" s="217"/>
      <c r="AK886" s="217"/>
      <c r="AL886" s="217"/>
      <c r="AM886" s="217"/>
      <c r="AN886" s="217"/>
      <c r="AO886" s="217"/>
      <c r="AP886" s="217"/>
      <c r="AQ886" s="217"/>
      <c r="AR886" s="217"/>
      <c r="AS886" s="217"/>
      <c r="AT886" s="217"/>
      <c r="AU886" s="217"/>
      <c r="AV886" s="217"/>
    </row>
    <row r="887" spans="36:48" x14ac:dyDescent="0.45">
      <c r="AJ887" s="217"/>
      <c r="AK887" s="217"/>
      <c r="AL887" s="217"/>
      <c r="AM887" s="217"/>
      <c r="AN887" s="217"/>
      <c r="AO887" s="217"/>
      <c r="AP887" s="217"/>
      <c r="AQ887" s="217"/>
      <c r="AR887" s="217"/>
      <c r="AS887" s="217"/>
      <c r="AT887" s="217"/>
      <c r="AU887" s="217"/>
      <c r="AV887" s="217"/>
    </row>
    <row r="888" spans="36:48" x14ac:dyDescent="0.45">
      <c r="AJ888" s="217"/>
      <c r="AK888" s="217"/>
      <c r="AL888" s="217"/>
      <c r="AM888" s="217"/>
      <c r="AN888" s="217"/>
      <c r="AO888" s="217"/>
      <c r="AP888" s="217"/>
      <c r="AQ888" s="217"/>
      <c r="AR888" s="217"/>
      <c r="AS888" s="217"/>
      <c r="AT888" s="217"/>
      <c r="AU888" s="217"/>
      <c r="AV888" s="217"/>
    </row>
    <row r="889" spans="36:48" x14ac:dyDescent="0.45">
      <c r="AJ889" s="217"/>
      <c r="AK889" s="217"/>
      <c r="AL889" s="217"/>
      <c r="AM889" s="217"/>
      <c r="AN889" s="217"/>
      <c r="AO889" s="217"/>
      <c r="AP889" s="217"/>
      <c r="AQ889" s="217"/>
      <c r="AR889" s="217"/>
      <c r="AS889" s="217"/>
      <c r="AT889" s="217"/>
      <c r="AU889" s="217"/>
      <c r="AV889" s="217"/>
    </row>
    <row r="890" spans="36:48" x14ac:dyDescent="0.45">
      <c r="AJ890" s="217"/>
      <c r="AK890" s="217"/>
      <c r="AL890" s="217"/>
      <c r="AM890" s="217"/>
      <c r="AN890" s="217"/>
      <c r="AO890" s="217"/>
      <c r="AP890" s="217"/>
      <c r="AQ890" s="217"/>
      <c r="AR890" s="217"/>
      <c r="AS890" s="217"/>
      <c r="AT890" s="217"/>
      <c r="AU890" s="217"/>
      <c r="AV890" s="217"/>
    </row>
    <row r="891" spans="36:48" x14ac:dyDescent="0.45">
      <c r="AJ891" s="217"/>
      <c r="AK891" s="217"/>
      <c r="AL891" s="217"/>
      <c r="AM891" s="217"/>
      <c r="AN891" s="217"/>
      <c r="AO891" s="217"/>
      <c r="AP891" s="217"/>
      <c r="AQ891" s="217"/>
      <c r="AR891" s="217"/>
      <c r="AS891" s="217"/>
      <c r="AT891" s="217"/>
      <c r="AU891" s="217"/>
      <c r="AV891" s="217"/>
    </row>
    <row r="892" spans="36:48" x14ac:dyDescent="0.45">
      <c r="AJ892" s="217"/>
      <c r="AK892" s="217"/>
      <c r="AL892" s="217"/>
      <c r="AM892" s="217"/>
      <c r="AN892" s="217"/>
      <c r="AO892" s="217"/>
      <c r="AP892" s="217"/>
      <c r="AQ892" s="217"/>
      <c r="AR892" s="217"/>
      <c r="AS892" s="217"/>
      <c r="AT892" s="217"/>
      <c r="AU892" s="217"/>
      <c r="AV892" s="217"/>
    </row>
    <row r="893" spans="36:48" x14ac:dyDescent="0.45">
      <c r="AJ893" s="217"/>
      <c r="AK893" s="217"/>
      <c r="AL893" s="217"/>
      <c r="AM893" s="217"/>
      <c r="AN893" s="217"/>
      <c r="AO893" s="217"/>
      <c r="AP893" s="217"/>
      <c r="AQ893" s="217"/>
      <c r="AR893" s="217"/>
      <c r="AS893" s="217"/>
      <c r="AT893" s="217"/>
      <c r="AU893" s="217"/>
      <c r="AV893" s="217"/>
    </row>
    <row r="894" spans="36:48" x14ac:dyDescent="0.45">
      <c r="AJ894" s="217"/>
      <c r="AK894" s="217"/>
      <c r="AL894" s="217"/>
      <c r="AM894" s="217"/>
      <c r="AN894" s="217"/>
      <c r="AO894" s="217"/>
      <c r="AP894" s="217"/>
      <c r="AQ894" s="217"/>
      <c r="AR894" s="217"/>
      <c r="AS894" s="217"/>
      <c r="AT894" s="217"/>
      <c r="AU894" s="217"/>
      <c r="AV894" s="217"/>
    </row>
    <row r="895" spans="36:48" x14ac:dyDescent="0.45">
      <c r="AJ895" s="217"/>
      <c r="AK895" s="217"/>
      <c r="AL895" s="217"/>
      <c r="AM895" s="217"/>
      <c r="AN895" s="217"/>
      <c r="AO895" s="217"/>
      <c r="AP895" s="217"/>
      <c r="AQ895" s="217"/>
      <c r="AR895" s="217"/>
      <c r="AS895" s="217"/>
      <c r="AT895" s="217"/>
      <c r="AU895" s="217"/>
      <c r="AV895" s="217"/>
    </row>
    <row r="896" spans="36:48" x14ac:dyDescent="0.45">
      <c r="AJ896" s="217"/>
      <c r="AK896" s="217"/>
      <c r="AL896" s="217"/>
      <c r="AM896" s="217"/>
      <c r="AN896" s="217"/>
      <c r="AO896" s="217"/>
      <c r="AP896" s="217"/>
      <c r="AQ896" s="217"/>
      <c r="AR896" s="217"/>
      <c r="AS896" s="217"/>
      <c r="AT896" s="217"/>
      <c r="AU896" s="217"/>
      <c r="AV896" s="217"/>
    </row>
    <row r="897" spans="36:48" x14ac:dyDescent="0.45">
      <c r="AJ897" s="217"/>
      <c r="AK897" s="217"/>
      <c r="AL897" s="217"/>
      <c r="AM897" s="217"/>
      <c r="AN897" s="217"/>
      <c r="AO897" s="217"/>
      <c r="AP897" s="217"/>
      <c r="AQ897" s="217"/>
      <c r="AR897" s="217"/>
      <c r="AS897" s="217"/>
      <c r="AT897" s="217"/>
      <c r="AU897" s="217"/>
      <c r="AV897" s="217"/>
    </row>
    <row r="898" spans="36:48" x14ac:dyDescent="0.45">
      <c r="AJ898" s="217"/>
      <c r="AK898" s="217"/>
      <c r="AL898" s="217"/>
      <c r="AM898" s="217"/>
      <c r="AN898" s="217"/>
      <c r="AO898" s="217"/>
      <c r="AP898" s="217"/>
      <c r="AQ898" s="217"/>
      <c r="AR898" s="217"/>
      <c r="AS898" s="217"/>
      <c r="AT898" s="217"/>
      <c r="AU898" s="217"/>
      <c r="AV898" s="217"/>
    </row>
    <row r="899" spans="36:48" x14ac:dyDescent="0.45">
      <c r="AJ899" s="217"/>
      <c r="AK899" s="217"/>
      <c r="AL899" s="217"/>
      <c r="AM899" s="217"/>
      <c r="AN899" s="217"/>
      <c r="AO899" s="217"/>
      <c r="AP899" s="217"/>
      <c r="AQ899" s="217"/>
      <c r="AR899" s="217"/>
      <c r="AS899" s="217"/>
      <c r="AT899" s="217"/>
      <c r="AU899" s="217"/>
      <c r="AV899" s="217"/>
    </row>
    <row r="900" spans="36:48" x14ac:dyDescent="0.45">
      <c r="AJ900" s="217"/>
      <c r="AK900" s="217"/>
      <c r="AL900" s="217"/>
      <c r="AM900" s="217"/>
      <c r="AN900" s="217"/>
      <c r="AO900" s="217"/>
      <c r="AP900" s="217"/>
      <c r="AQ900" s="217"/>
      <c r="AR900" s="217"/>
      <c r="AS900" s="217"/>
      <c r="AT900" s="217"/>
      <c r="AU900" s="217"/>
      <c r="AV900" s="217"/>
    </row>
    <row r="901" spans="36:48" x14ac:dyDescent="0.45">
      <c r="AJ901" s="217"/>
      <c r="AK901" s="217"/>
      <c r="AL901" s="217"/>
      <c r="AM901" s="217"/>
      <c r="AN901" s="217"/>
      <c r="AO901" s="217"/>
      <c r="AP901" s="217"/>
      <c r="AQ901" s="217"/>
      <c r="AR901" s="217"/>
      <c r="AS901" s="217"/>
      <c r="AT901" s="217"/>
      <c r="AU901" s="217"/>
      <c r="AV901" s="217"/>
    </row>
    <row r="902" spans="36:48" x14ac:dyDescent="0.45">
      <c r="AJ902" s="217"/>
      <c r="AK902" s="217"/>
      <c r="AL902" s="217"/>
      <c r="AM902" s="217"/>
      <c r="AN902" s="217"/>
      <c r="AO902" s="217"/>
      <c r="AP902" s="217"/>
      <c r="AQ902" s="217"/>
      <c r="AR902" s="217"/>
      <c r="AS902" s="217"/>
      <c r="AT902" s="217"/>
      <c r="AU902" s="217"/>
      <c r="AV902" s="217"/>
    </row>
    <row r="903" spans="36:48" x14ac:dyDescent="0.45">
      <c r="AJ903" s="217"/>
      <c r="AK903" s="217"/>
      <c r="AL903" s="217"/>
      <c r="AM903" s="217"/>
      <c r="AN903" s="217"/>
      <c r="AO903" s="217"/>
      <c r="AP903" s="217"/>
      <c r="AQ903" s="217"/>
      <c r="AR903" s="217"/>
      <c r="AS903" s="217"/>
      <c r="AT903" s="217"/>
      <c r="AU903" s="217"/>
      <c r="AV903" s="217"/>
    </row>
    <row r="904" spans="36:48" x14ac:dyDescent="0.45">
      <c r="AJ904" s="217"/>
      <c r="AK904" s="217"/>
      <c r="AL904" s="217"/>
      <c r="AM904" s="217"/>
      <c r="AN904" s="217"/>
      <c r="AO904" s="217"/>
      <c r="AP904" s="217"/>
      <c r="AQ904" s="217"/>
      <c r="AR904" s="217"/>
      <c r="AS904" s="217"/>
      <c r="AT904" s="217"/>
      <c r="AU904" s="217"/>
      <c r="AV904" s="217"/>
    </row>
    <row r="905" spans="36:48" x14ac:dyDescent="0.45">
      <c r="AJ905" s="217"/>
      <c r="AK905" s="217"/>
      <c r="AL905" s="217"/>
      <c r="AM905" s="217"/>
      <c r="AN905" s="217"/>
      <c r="AO905" s="217"/>
      <c r="AP905" s="217"/>
      <c r="AQ905" s="217"/>
      <c r="AR905" s="217"/>
      <c r="AS905" s="217"/>
      <c r="AT905" s="217"/>
      <c r="AU905" s="217"/>
      <c r="AV905" s="217"/>
    </row>
    <row r="906" spans="36:48" x14ac:dyDescent="0.45">
      <c r="AJ906" s="217"/>
      <c r="AK906" s="217"/>
      <c r="AL906" s="217"/>
      <c r="AM906" s="217"/>
      <c r="AN906" s="217"/>
      <c r="AO906" s="217"/>
      <c r="AP906" s="217"/>
      <c r="AQ906" s="217"/>
      <c r="AR906" s="217"/>
      <c r="AS906" s="217"/>
      <c r="AT906" s="217"/>
      <c r="AU906" s="217"/>
      <c r="AV906" s="217"/>
    </row>
    <row r="907" spans="36:48" x14ac:dyDescent="0.45">
      <c r="AJ907" s="217"/>
      <c r="AK907" s="217"/>
      <c r="AL907" s="217"/>
      <c r="AM907" s="217"/>
      <c r="AN907" s="217"/>
      <c r="AO907" s="217"/>
      <c r="AP907" s="217"/>
      <c r="AQ907" s="217"/>
      <c r="AR907" s="217"/>
      <c r="AS907" s="217"/>
      <c r="AT907" s="217"/>
      <c r="AU907" s="217"/>
      <c r="AV907" s="217"/>
    </row>
    <row r="908" spans="36:48" x14ac:dyDescent="0.45">
      <c r="AJ908" s="217"/>
      <c r="AK908" s="217"/>
      <c r="AL908" s="217"/>
      <c r="AM908" s="217"/>
      <c r="AN908" s="217"/>
      <c r="AO908" s="217"/>
      <c r="AP908" s="217"/>
      <c r="AQ908" s="217"/>
      <c r="AR908" s="217"/>
      <c r="AS908" s="217"/>
      <c r="AT908" s="217"/>
      <c r="AU908" s="217"/>
      <c r="AV908" s="217"/>
    </row>
    <row r="909" spans="36:48" x14ac:dyDescent="0.45">
      <c r="AJ909" s="217"/>
      <c r="AK909" s="217"/>
      <c r="AL909" s="217"/>
      <c r="AM909" s="217"/>
      <c r="AN909" s="217"/>
      <c r="AO909" s="217"/>
      <c r="AP909" s="217"/>
      <c r="AQ909" s="217"/>
      <c r="AR909" s="217"/>
      <c r="AS909" s="217"/>
      <c r="AT909" s="217"/>
      <c r="AU909" s="217"/>
      <c r="AV909" s="217"/>
    </row>
    <row r="910" spans="36:48" x14ac:dyDescent="0.45">
      <c r="AJ910" s="217"/>
      <c r="AK910" s="217"/>
      <c r="AL910" s="217"/>
      <c r="AM910" s="217"/>
      <c r="AN910" s="217"/>
      <c r="AO910" s="217"/>
      <c r="AP910" s="217"/>
      <c r="AQ910" s="217"/>
      <c r="AR910" s="217"/>
      <c r="AS910" s="217"/>
      <c r="AT910" s="217"/>
      <c r="AU910" s="217"/>
      <c r="AV910" s="217"/>
    </row>
    <row r="911" spans="36:48" x14ac:dyDescent="0.45">
      <c r="AJ911" s="217"/>
      <c r="AK911" s="217"/>
      <c r="AL911" s="217"/>
      <c r="AM911" s="217"/>
      <c r="AN911" s="217"/>
      <c r="AO911" s="217"/>
      <c r="AP911" s="217"/>
      <c r="AQ911" s="217"/>
      <c r="AR911" s="217"/>
      <c r="AS911" s="217"/>
      <c r="AT911" s="217"/>
      <c r="AU911" s="217"/>
      <c r="AV911" s="217"/>
    </row>
    <row r="912" spans="36:48" x14ac:dyDescent="0.45">
      <c r="AJ912" s="217"/>
      <c r="AK912" s="217"/>
      <c r="AL912" s="217"/>
      <c r="AM912" s="217"/>
      <c r="AN912" s="217"/>
      <c r="AO912" s="217"/>
      <c r="AP912" s="217"/>
      <c r="AQ912" s="217"/>
      <c r="AR912" s="217"/>
      <c r="AS912" s="217"/>
      <c r="AT912" s="217"/>
      <c r="AU912" s="217"/>
      <c r="AV912" s="217"/>
    </row>
    <row r="913" spans="36:48" x14ac:dyDescent="0.45">
      <c r="AJ913" s="217"/>
      <c r="AK913" s="217"/>
      <c r="AL913" s="217"/>
      <c r="AM913" s="217"/>
      <c r="AN913" s="217"/>
      <c r="AO913" s="217"/>
      <c r="AP913" s="217"/>
      <c r="AQ913" s="217"/>
      <c r="AR913" s="217"/>
      <c r="AS913" s="217"/>
      <c r="AT913" s="217"/>
      <c r="AU913" s="217"/>
      <c r="AV913" s="217"/>
    </row>
    <row r="914" spans="36:48" x14ac:dyDescent="0.45">
      <c r="AJ914" s="217"/>
      <c r="AK914" s="217"/>
      <c r="AL914" s="217"/>
      <c r="AM914" s="217"/>
      <c r="AN914" s="217"/>
      <c r="AO914" s="217"/>
      <c r="AP914" s="217"/>
      <c r="AQ914" s="217"/>
      <c r="AR914" s="217"/>
      <c r="AS914" s="217"/>
      <c r="AT914" s="217"/>
      <c r="AU914" s="217"/>
      <c r="AV914" s="217"/>
    </row>
    <row r="915" spans="36:48" x14ac:dyDescent="0.45">
      <c r="AJ915" s="217"/>
      <c r="AK915" s="217"/>
      <c r="AL915" s="217"/>
      <c r="AM915" s="217"/>
      <c r="AN915" s="217"/>
      <c r="AO915" s="217"/>
      <c r="AP915" s="217"/>
      <c r="AQ915" s="217"/>
      <c r="AR915" s="217"/>
      <c r="AS915" s="217"/>
      <c r="AT915" s="217"/>
      <c r="AU915" s="217"/>
      <c r="AV915" s="217"/>
    </row>
    <row r="916" spans="36:48" x14ac:dyDescent="0.45">
      <c r="AJ916" s="217"/>
      <c r="AK916" s="217"/>
      <c r="AL916" s="217"/>
      <c r="AM916" s="217"/>
      <c r="AN916" s="217"/>
      <c r="AO916" s="217"/>
      <c r="AP916" s="217"/>
      <c r="AQ916" s="217"/>
      <c r="AR916" s="217"/>
      <c r="AS916" s="217"/>
      <c r="AT916" s="217"/>
      <c r="AU916" s="217"/>
      <c r="AV916" s="217"/>
    </row>
    <row r="917" spans="36:48" x14ac:dyDescent="0.45">
      <c r="AJ917" s="217"/>
      <c r="AK917" s="217"/>
      <c r="AL917" s="217"/>
      <c r="AM917" s="217"/>
      <c r="AN917" s="217"/>
      <c r="AO917" s="217"/>
      <c r="AP917" s="217"/>
      <c r="AQ917" s="217"/>
      <c r="AR917" s="217"/>
      <c r="AS917" s="217"/>
      <c r="AT917" s="217"/>
      <c r="AU917" s="217"/>
      <c r="AV917" s="217"/>
    </row>
    <row r="918" spans="36:48" x14ac:dyDescent="0.45">
      <c r="AJ918" s="217"/>
      <c r="AK918" s="217"/>
      <c r="AL918" s="217"/>
      <c r="AM918" s="217"/>
      <c r="AN918" s="217"/>
      <c r="AO918" s="217"/>
      <c r="AP918" s="217"/>
      <c r="AQ918" s="217"/>
      <c r="AR918" s="217"/>
      <c r="AS918" s="217"/>
      <c r="AT918" s="217"/>
      <c r="AU918" s="217"/>
      <c r="AV918" s="217"/>
    </row>
    <row r="919" spans="36:48" x14ac:dyDescent="0.45">
      <c r="AJ919" s="217"/>
      <c r="AK919" s="217"/>
      <c r="AL919" s="217"/>
      <c r="AM919" s="217"/>
      <c r="AN919" s="217"/>
      <c r="AO919" s="217"/>
      <c r="AP919" s="217"/>
      <c r="AQ919" s="217"/>
      <c r="AR919" s="217"/>
      <c r="AS919" s="217"/>
      <c r="AT919" s="217"/>
      <c r="AU919" s="217"/>
      <c r="AV919" s="217"/>
    </row>
    <row r="920" spans="36:48" x14ac:dyDescent="0.45">
      <c r="AJ920" s="217"/>
      <c r="AK920" s="217"/>
      <c r="AL920" s="217"/>
      <c r="AM920" s="217"/>
      <c r="AN920" s="217"/>
      <c r="AO920" s="217"/>
      <c r="AP920" s="217"/>
      <c r="AQ920" s="217"/>
      <c r="AR920" s="217"/>
      <c r="AS920" s="217"/>
      <c r="AT920" s="217"/>
      <c r="AU920" s="217"/>
      <c r="AV920" s="217"/>
    </row>
    <row r="921" spans="36:48" x14ac:dyDescent="0.45">
      <c r="AJ921" s="217"/>
      <c r="AK921" s="217"/>
      <c r="AL921" s="217"/>
      <c r="AM921" s="217"/>
      <c r="AN921" s="217"/>
      <c r="AO921" s="217"/>
      <c r="AP921" s="217"/>
      <c r="AQ921" s="217"/>
      <c r="AR921" s="217"/>
      <c r="AS921" s="217"/>
      <c r="AT921" s="217"/>
      <c r="AU921" s="217"/>
      <c r="AV921" s="217"/>
    </row>
    <row r="922" spans="36:48" x14ac:dyDescent="0.45">
      <c r="AJ922" s="217"/>
      <c r="AK922" s="217"/>
      <c r="AL922" s="217"/>
      <c r="AM922" s="217"/>
      <c r="AN922" s="217"/>
      <c r="AO922" s="217"/>
      <c r="AP922" s="217"/>
      <c r="AQ922" s="217"/>
      <c r="AR922" s="217"/>
      <c r="AS922" s="217"/>
      <c r="AT922" s="217"/>
      <c r="AU922" s="217"/>
      <c r="AV922" s="217"/>
    </row>
    <row r="923" spans="36:48" x14ac:dyDescent="0.45">
      <c r="AJ923" s="217"/>
      <c r="AK923" s="217"/>
      <c r="AL923" s="217"/>
      <c r="AM923" s="217"/>
      <c r="AN923" s="217"/>
      <c r="AO923" s="217"/>
      <c r="AP923" s="217"/>
      <c r="AQ923" s="217"/>
      <c r="AR923" s="217"/>
      <c r="AS923" s="217"/>
      <c r="AT923" s="217"/>
      <c r="AU923" s="217"/>
      <c r="AV923" s="217"/>
    </row>
    <row r="924" spans="36:48" x14ac:dyDescent="0.45">
      <c r="AJ924" s="217"/>
      <c r="AK924" s="217"/>
      <c r="AL924" s="217"/>
      <c r="AM924" s="217"/>
      <c r="AN924" s="217"/>
      <c r="AO924" s="217"/>
      <c r="AP924" s="217"/>
      <c r="AQ924" s="217"/>
      <c r="AR924" s="217"/>
      <c r="AS924" s="217"/>
      <c r="AT924" s="217"/>
      <c r="AU924" s="217"/>
      <c r="AV924" s="217"/>
    </row>
    <row r="925" spans="36:48" x14ac:dyDescent="0.45">
      <c r="AJ925" s="217"/>
      <c r="AK925" s="217"/>
      <c r="AL925" s="217"/>
      <c r="AM925" s="217"/>
      <c r="AN925" s="217"/>
      <c r="AO925" s="217"/>
      <c r="AP925" s="217"/>
      <c r="AQ925" s="217"/>
      <c r="AR925" s="217"/>
      <c r="AS925" s="217"/>
      <c r="AT925" s="217"/>
      <c r="AU925" s="217"/>
      <c r="AV925" s="217"/>
    </row>
    <row r="926" spans="36:48" x14ac:dyDescent="0.45">
      <c r="AJ926" s="217"/>
      <c r="AK926" s="217"/>
      <c r="AL926" s="217"/>
      <c r="AM926" s="217"/>
      <c r="AN926" s="217"/>
      <c r="AO926" s="217"/>
      <c r="AP926" s="217"/>
      <c r="AQ926" s="217"/>
      <c r="AR926" s="217"/>
      <c r="AS926" s="217"/>
      <c r="AT926" s="217"/>
      <c r="AU926" s="217"/>
      <c r="AV926" s="217"/>
    </row>
    <row r="927" spans="36:48" x14ac:dyDescent="0.45">
      <c r="AJ927" s="217"/>
      <c r="AK927" s="217"/>
      <c r="AL927" s="217"/>
      <c r="AM927" s="217"/>
      <c r="AN927" s="217"/>
      <c r="AO927" s="217"/>
      <c r="AP927" s="217"/>
      <c r="AQ927" s="217"/>
      <c r="AR927" s="217"/>
      <c r="AS927" s="217"/>
      <c r="AT927" s="217"/>
      <c r="AU927" s="217"/>
      <c r="AV927" s="217"/>
    </row>
    <row r="928" spans="36:48" x14ac:dyDescent="0.45">
      <c r="AJ928" s="217"/>
      <c r="AK928" s="217"/>
      <c r="AL928" s="217"/>
      <c r="AM928" s="217"/>
      <c r="AN928" s="217"/>
      <c r="AO928" s="217"/>
      <c r="AP928" s="217"/>
      <c r="AQ928" s="217"/>
      <c r="AR928" s="217"/>
      <c r="AS928" s="217"/>
      <c r="AT928" s="217"/>
      <c r="AU928" s="217"/>
      <c r="AV928" s="217"/>
    </row>
    <row r="929" spans="36:48" x14ac:dyDescent="0.45">
      <c r="AJ929" s="217"/>
      <c r="AK929" s="217"/>
      <c r="AL929" s="217"/>
      <c r="AM929" s="217"/>
      <c r="AN929" s="217"/>
      <c r="AO929" s="217"/>
      <c r="AP929" s="217"/>
      <c r="AQ929" s="217"/>
      <c r="AR929" s="217"/>
      <c r="AS929" s="217"/>
      <c r="AT929" s="217"/>
      <c r="AU929" s="217"/>
      <c r="AV929" s="217"/>
    </row>
    <row r="930" spans="36:48" x14ac:dyDescent="0.45">
      <c r="AJ930" s="217"/>
      <c r="AK930" s="217"/>
      <c r="AL930" s="217"/>
      <c r="AM930" s="217"/>
      <c r="AN930" s="217"/>
      <c r="AO930" s="217"/>
      <c r="AP930" s="217"/>
      <c r="AQ930" s="217"/>
      <c r="AR930" s="217"/>
      <c r="AS930" s="217"/>
      <c r="AT930" s="217"/>
      <c r="AU930" s="217"/>
      <c r="AV930" s="217"/>
    </row>
    <row r="931" spans="36:48" x14ac:dyDescent="0.45">
      <c r="AJ931" s="217"/>
      <c r="AK931" s="217"/>
      <c r="AL931" s="217"/>
      <c r="AM931" s="217"/>
      <c r="AN931" s="217"/>
      <c r="AO931" s="217"/>
      <c r="AP931" s="217"/>
      <c r="AQ931" s="217"/>
      <c r="AR931" s="217"/>
      <c r="AS931" s="217"/>
      <c r="AT931" s="217"/>
      <c r="AU931" s="217"/>
      <c r="AV931" s="217"/>
    </row>
    <row r="932" spans="36:48" x14ac:dyDescent="0.45">
      <c r="AJ932" s="217"/>
      <c r="AK932" s="217"/>
      <c r="AL932" s="217"/>
      <c r="AM932" s="217"/>
      <c r="AN932" s="217"/>
      <c r="AO932" s="217"/>
      <c r="AP932" s="217"/>
      <c r="AQ932" s="217"/>
      <c r="AR932" s="217"/>
      <c r="AS932" s="217"/>
      <c r="AT932" s="217"/>
      <c r="AU932" s="217"/>
      <c r="AV932" s="217"/>
    </row>
    <row r="933" spans="36:48" x14ac:dyDescent="0.45">
      <c r="AJ933" s="217"/>
      <c r="AK933" s="217"/>
      <c r="AL933" s="217"/>
      <c r="AM933" s="217"/>
      <c r="AN933" s="217"/>
      <c r="AO933" s="217"/>
      <c r="AP933" s="217"/>
      <c r="AQ933" s="217"/>
      <c r="AR933" s="217"/>
      <c r="AS933" s="217"/>
      <c r="AT933" s="217"/>
      <c r="AU933" s="217"/>
      <c r="AV933" s="217"/>
    </row>
    <row r="934" spans="36:48" x14ac:dyDescent="0.45">
      <c r="AJ934" s="217"/>
      <c r="AK934" s="217"/>
      <c r="AL934" s="217"/>
      <c r="AM934" s="217"/>
      <c r="AN934" s="217"/>
      <c r="AO934" s="217"/>
      <c r="AP934" s="217"/>
      <c r="AQ934" s="217"/>
      <c r="AR934" s="217"/>
      <c r="AS934" s="217"/>
      <c r="AT934" s="217"/>
      <c r="AU934" s="217"/>
      <c r="AV934" s="217"/>
    </row>
    <row r="935" spans="36:48" x14ac:dyDescent="0.45">
      <c r="AJ935" s="217"/>
      <c r="AK935" s="217"/>
      <c r="AL935" s="217"/>
      <c r="AM935" s="217"/>
      <c r="AN935" s="217"/>
      <c r="AO935" s="217"/>
      <c r="AP935" s="217"/>
      <c r="AQ935" s="217"/>
      <c r="AR935" s="217"/>
      <c r="AS935" s="217"/>
      <c r="AT935" s="217"/>
      <c r="AU935" s="217"/>
      <c r="AV935" s="217"/>
    </row>
    <row r="936" spans="36:48" x14ac:dyDescent="0.45">
      <c r="AJ936" s="217"/>
      <c r="AK936" s="217"/>
      <c r="AL936" s="217"/>
      <c r="AM936" s="217"/>
      <c r="AN936" s="217"/>
      <c r="AO936" s="217"/>
      <c r="AP936" s="217"/>
      <c r="AQ936" s="217"/>
      <c r="AR936" s="217"/>
      <c r="AS936" s="217"/>
      <c r="AT936" s="217"/>
      <c r="AU936" s="217"/>
      <c r="AV936" s="217"/>
    </row>
    <row r="937" spans="36:48" x14ac:dyDescent="0.45">
      <c r="AJ937" s="217"/>
      <c r="AK937" s="217"/>
      <c r="AL937" s="217"/>
      <c r="AM937" s="217"/>
      <c r="AN937" s="217"/>
      <c r="AO937" s="217"/>
      <c r="AP937" s="217"/>
      <c r="AQ937" s="217"/>
      <c r="AR937" s="217"/>
      <c r="AS937" s="217"/>
      <c r="AT937" s="217"/>
      <c r="AU937" s="217"/>
      <c r="AV937" s="217"/>
    </row>
    <row r="938" spans="36:48" x14ac:dyDescent="0.45">
      <c r="AJ938" s="217"/>
      <c r="AK938" s="217"/>
      <c r="AL938" s="217"/>
      <c r="AM938" s="217"/>
      <c r="AN938" s="217"/>
      <c r="AO938" s="217"/>
      <c r="AP938" s="217"/>
      <c r="AQ938" s="217"/>
      <c r="AR938" s="217"/>
      <c r="AS938" s="217"/>
      <c r="AT938" s="217"/>
      <c r="AU938" s="217"/>
      <c r="AV938" s="217"/>
    </row>
    <row r="939" spans="36:48" x14ac:dyDescent="0.45">
      <c r="AJ939" s="217"/>
      <c r="AK939" s="217"/>
      <c r="AL939" s="217"/>
      <c r="AM939" s="217"/>
      <c r="AN939" s="217"/>
      <c r="AO939" s="217"/>
      <c r="AP939" s="217"/>
      <c r="AQ939" s="217"/>
      <c r="AR939" s="217"/>
      <c r="AS939" s="217"/>
      <c r="AT939" s="217"/>
      <c r="AU939" s="217"/>
      <c r="AV939" s="217"/>
    </row>
    <row r="940" spans="36:48" x14ac:dyDescent="0.45">
      <c r="AJ940" s="217"/>
      <c r="AK940" s="217"/>
      <c r="AL940" s="217"/>
      <c r="AM940" s="217"/>
      <c r="AN940" s="217"/>
      <c r="AO940" s="217"/>
      <c r="AP940" s="217"/>
      <c r="AQ940" s="217"/>
      <c r="AR940" s="217"/>
      <c r="AS940" s="217"/>
      <c r="AT940" s="217"/>
      <c r="AU940" s="217"/>
      <c r="AV940" s="217"/>
    </row>
    <row r="941" spans="36:48" x14ac:dyDescent="0.45">
      <c r="AJ941" s="217"/>
      <c r="AK941" s="217"/>
      <c r="AL941" s="217"/>
      <c r="AM941" s="217"/>
      <c r="AN941" s="217"/>
      <c r="AO941" s="217"/>
      <c r="AP941" s="217"/>
      <c r="AQ941" s="217"/>
      <c r="AR941" s="217"/>
      <c r="AS941" s="217"/>
      <c r="AT941" s="217"/>
      <c r="AU941" s="217"/>
      <c r="AV941" s="217"/>
    </row>
    <row r="942" spans="36:48" x14ac:dyDescent="0.45">
      <c r="AJ942" s="217"/>
      <c r="AK942" s="217"/>
      <c r="AL942" s="217"/>
      <c r="AM942" s="217"/>
      <c r="AN942" s="217"/>
      <c r="AO942" s="217"/>
      <c r="AP942" s="217"/>
      <c r="AQ942" s="217"/>
      <c r="AR942" s="217"/>
      <c r="AS942" s="217"/>
      <c r="AT942" s="217"/>
      <c r="AU942" s="217"/>
      <c r="AV942" s="217"/>
    </row>
    <row r="943" spans="36:48" x14ac:dyDescent="0.45">
      <c r="AJ943" s="217"/>
      <c r="AK943" s="217"/>
      <c r="AL943" s="217"/>
      <c r="AM943" s="217"/>
      <c r="AN943" s="217"/>
      <c r="AO943" s="217"/>
      <c r="AP943" s="217"/>
      <c r="AQ943" s="217"/>
      <c r="AR943" s="217"/>
      <c r="AS943" s="217"/>
      <c r="AT943" s="217"/>
      <c r="AU943" s="217"/>
      <c r="AV943" s="217"/>
    </row>
    <row r="944" spans="36:48" x14ac:dyDescent="0.45">
      <c r="AJ944" s="217"/>
      <c r="AK944" s="217"/>
      <c r="AL944" s="217"/>
      <c r="AM944" s="217"/>
      <c r="AN944" s="217"/>
      <c r="AO944" s="217"/>
      <c r="AP944" s="217"/>
      <c r="AQ944" s="217"/>
      <c r="AR944" s="217"/>
      <c r="AS944" s="217"/>
      <c r="AT944" s="217"/>
      <c r="AU944" s="217"/>
      <c r="AV944" s="217"/>
    </row>
    <row r="945" spans="36:48" x14ac:dyDescent="0.45">
      <c r="AJ945" s="217"/>
      <c r="AK945" s="217"/>
      <c r="AL945" s="217"/>
      <c r="AM945" s="217"/>
      <c r="AN945" s="217"/>
      <c r="AO945" s="217"/>
      <c r="AP945" s="217"/>
      <c r="AQ945" s="217"/>
      <c r="AR945" s="217"/>
      <c r="AS945" s="217"/>
      <c r="AT945" s="217"/>
      <c r="AU945" s="217"/>
      <c r="AV945" s="217"/>
    </row>
    <row r="946" spans="36:48" x14ac:dyDescent="0.45">
      <c r="AJ946" s="217"/>
      <c r="AK946" s="217"/>
      <c r="AL946" s="217"/>
      <c r="AM946" s="217"/>
      <c r="AN946" s="217"/>
      <c r="AO946" s="217"/>
      <c r="AP946" s="217"/>
      <c r="AQ946" s="217"/>
      <c r="AR946" s="217"/>
      <c r="AS946" s="217"/>
      <c r="AT946" s="217"/>
      <c r="AU946" s="217"/>
      <c r="AV946" s="217"/>
    </row>
    <row r="947" spans="36:48" x14ac:dyDescent="0.45">
      <c r="AJ947" s="217"/>
      <c r="AK947" s="217"/>
      <c r="AL947" s="217"/>
      <c r="AM947" s="217"/>
      <c r="AN947" s="217"/>
      <c r="AO947" s="217"/>
      <c r="AP947" s="217"/>
      <c r="AQ947" s="217"/>
      <c r="AR947" s="217"/>
      <c r="AS947" s="217"/>
      <c r="AT947" s="217"/>
      <c r="AU947" s="217"/>
      <c r="AV947" s="217"/>
    </row>
    <row r="948" spans="36:48" x14ac:dyDescent="0.45">
      <c r="AJ948" s="217"/>
      <c r="AK948" s="217"/>
      <c r="AL948" s="217"/>
      <c r="AM948" s="217"/>
      <c r="AN948" s="217"/>
      <c r="AO948" s="217"/>
      <c r="AP948" s="217"/>
      <c r="AQ948" s="217"/>
      <c r="AR948" s="217"/>
      <c r="AS948" s="217"/>
      <c r="AT948" s="217"/>
      <c r="AU948" s="217"/>
      <c r="AV948" s="217"/>
    </row>
    <row r="949" spans="36:48" x14ac:dyDescent="0.45">
      <c r="AJ949" s="217"/>
      <c r="AK949" s="217"/>
      <c r="AL949" s="217"/>
      <c r="AM949" s="217"/>
      <c r="AN949" s="217"/>
      <c r="AO949" s="217"/>
      <c r="AP949" s="217"/>
      <c r="AQ949" s="217"/>
      <c r="AR949" s="217"/>
      <c r="AS949" s="217"/>
      <c r="AT949" s="217"/>
      <c r="AU949" s="217"/>
      <c r="AV949" s="217"/>
    </row>
    <row r="950" spans="36:48" x14ac:dyDescent="0.45">
      <c r="AJ950" s="217"/>
      <c r="AK950" s="217"/>
      <c r="AL950" s="217"/>
      <c r="AM950" s="217"/>
      <c r="AN950" s="217"/>
      <c r="AO950" s="217"/>
      <c r="AP950" s="217"/>
      <c r="AQ950" s="217"/>
      <c r="AR950" s="217"/>
      <c r="AS950" s="217"/>
      <c r="AT950" s="217"/>
      <c r="AU950" s="217"/>
      <c r="AV950" s="217"/>
    </row>
    <row r="951" spans="36:48" x14ac:dyDescent="0.45">
      <c r="AJ951" s="217"/>
      <c r="AK951" s="217"/>
      <c r="AL951" s="217"/>
      <c r="AM951" s="217"/>
      <c r="AN951" s="217"/>
      <c r="AO951" s="217"/>
      <c r="AP951" s="217"/>
      <c r="AQ951" s="217"/>
      <c r="AR951" s="217"/>
      <c r="AS951" s="217"/>
      <c r="AT951" s="217"/>
      <c r="AU951" s="217"/>
      <c r="AV951" s="217"/>
    </row>
    <row r="952" spans="36:48" x14ac:dyDescent="0.45">
      <c r="AJ952" s="217"/>
      <c r="AK952" s="217"/>
      <c r="AL952" s="217"/>
      <c r="AM952" s="217"/>
      <c r="AN952" s="217"/>
      <c r="AO952" s="217"/>
      <c r="AP952" s="217"/>
      <c r="AQ952" s="217"/>
      <c r="AR952" s="217"/>
      <c r="AS952" s="217"/>
      <c r="AT952" s="217"/>
      <c r="AU952" s="217"/>
      <c r="AV952" s="217"/>
    </row>
    <row r="953" spans="36:48" x14ac:dyDescent="0.45">
      <c r="AJ953" s="217"/>
      <c r="AK953" s="217"/>
      <c r="AL953" s="217"/>
      <c r="AM953" s="217"/>
      <c r="AN953" s="217"/>
      <c r="AO953" s="217"/>
      <c r="AP953" s="217"/>
      <c r="AQ953" s="217"/>
      <c r="AR953" s="217"/>
      <c r="AS953" s="217"/>
      <c r="AT953" s="217"/>
      <c r="AU953" s="217"/>
      <c r="AV953" s="217"/>
    </row>
    <row r="954" spans="36:48" x14ac:dyDescent="0.45">
      <c r="AJ954" s="217"/>
      <c r="AK954" s="217"/>
      <c r="AL954" s="217"/>
      <c r="AM954" s="217"/>
      <c r="AN954" s="217"/>
      <c r="AO954" s="217"/>
      <c r="AP954" s="217"/>
      <c r="AQ954" s="217"/>
      <c r="AR954" s="217"/>
      <c r="AS954" s="217"/>
      <c r="AT954" s="217"/>
      <c r="AU954" s="217"/>
      <c r="AV954" s="217"/>
    </row>
    <row r="955" spans="36:48" x14ac:dyDescent="0.45">
      <c r="AJ955" s="217"/>
      <c r="AK955" s="217"/>
      <c r="AL955" s="217"/>
      <c r="AM955" s="217"/>
      <c r="AN955" s="217"/>
      <c r="AO955" s="217"/>
      <c r="AP955" s="217"/>
      <c r="AQ955" s="217"/>
      <c r="AR955" s="217"/>
      <c r="AS955" s="217"/>
      <c r="AT955" s="217"/>
      <c r="AU955" s="217"/>
      <c r="AV955" s="217"/>
    </row>
    <row r="956" spans="36:48" x14ac:dyDescent="0.45">
      <c r="AJ956" s="217"/>
      <c r="AK956" s="217"/>
      <c r="AL956" s="217"/>
      <c r="AM956" s="217"/>
      <c r="AN956" s="217"/>
      <c r="AO956" s="217"/>
      <c r="AP956" s="217"/>
      <c r="AQ956" s="217"/>
      <c r="AR956" s="217"/>
      <c r="AS956" s="217"/>
      <c r="AT956" s="217"/>
      <c r="AU956" s="217"/>
      <c r="AV956" s="217"/>
    </row>
    <row r="957" spans="36:48" x14ac:dyDescent="0.45">
      <c r="AJ957" s="217"/>
      <c r="AK957" s="217"/>
      <c r="AL957" s="217"/>
      <c r="AM957" s="217"/>
      <c r="AN957" s="217"/>
      <c r="AO957" s="217"/>
      <c r="AP957" s="217"/>
      <c r="AQ957" s="217"/>
      <c r="AR957" s="217"/>
      <c r="AS957" s="217"/>
      <c r="AT957" s="217"/>
      <c r="AU957" s="217"/>
      <c r="AV957" s="217"/>
    </row>
    <row r="958" spans="36:48" x14ac:dyDescent="0.45">
      <c r="AJ958" s="217"/>
      <c r="AK958" s="217"/>
      <c r="AL958" s="217"/>
      <c r="AM958" s="217"/>
      <c r="AN958" s="217"/>
      <c r="AO958" s="217"/>
      <c r="AP958" s="217"/>
      <c r="AQ958" s="217"/>
      <c r="AR958" s="217"/>
      <c r="AS958" s="217"/>
      <c r="AT958" s="217"/>
      <c r="AU958" s="217"/>
      <c r="AV958" s="217"/>
    </row>
    <row r="959" spans="36:48" x14ac:dyDescent="0.45">
      <c r="AJ959" s="217"/>
      <c r="AK959" s="217"/>
      <c r="AL959" s="217"/>
      <c r="AM959" s="217"/>
      <c r="AN959" s="217"/>
      <c r="AO959" s="217"/>
      <c r="AP959" s="217"/>
      <c r="AQ959" s="217"/>
      <c r="AR959" s="217"/>
      <c r="AS959" s="217"/>
      <c r="AT959" s="217"/>
      <c r="AU959" s="217"/>
      <c r="AV959" s="217"/>
    </row>
    <row r="960" spans="36:48" x14ac:dyDescent="0.45">
      <c r="AJ960" s="217"/>
      <c r="AK960" s="217"/>
      <c r="AL960" s="217"/>
      <c r="AM960" s="217"/>
      <c r="AN960" s="217"/>
      <c r="AO960" s="217"/>
      <c r="AP960" s="217"/>
      <c r="AQ960" s="217"/>
      <c r="AR960" s="217"/>
      <c r="AS960" s="217"/>
      <c r="AT960" s="217"/>
      <c r="AU960" s="217"/>
      <c r="AV960" s="217"/>
    </row>
    <row r="961" spans="36:48" x14ac:dyDescent="0.45">
      <c r="AJ961" s="217"/>
      <c r="AK961" s="217"/>
      <c r="AL961" s="217"/>
      <c r="AM961" s="217"/>
      <c r="AN961" s="217"/>
      <c r="AO961" s="217"/>
      <c r="AP961" s="217"/>
      <c r="AQ961" s="217"/>
      <c r="AR961" s="217"/>
      <c r="AS961" s="217"/>
      <c r="AT961" s="217"/>
      <c r="AU961" s="217"/>
      <c r="AV961" s="217"/>
    </row>
    <row r="962" spans="36:48" x14ac:dyDescent="0.45">
      <c r="AJ962" s="217"/>
      <c r="AK962" s="217"/>
      <c r="AL962" s="217"/>
      <c r="AM962" s="217"/>
      <c r="AN962" s="217"/>
      <c r="AO962" s="217"/>
      <c r="AP962" s="217"/>
      <c r="AQ962" s="217"/>
      <c r="AR962" s="217"/>
      <c r="AS962" s="217"/>
      <c r="AT962" s="217"/>
      <c r="AU962" s="217"/>
      <c r="AV962" s="217"/>
    </row>
    <row r="963" spans="36:48" x14ac:dyDescent="0.45">
      <c r="AJ963" s="217"/>
      <c r="AK963" s="217"/>
      <c r="AL963" s="217"/>
      <c r="AM963" s="217"/>
      <c r="AN963" s="217"/>
      <c r="AO963" s="217"/>
      <c r="AP963" s="217"/>
      <c r="AQ963" s="217"/>
      <c r="AR963" s="217"/>
      <c r="AS963" s="217"/>
      <c r="AT963" s="217"/>
      <c r="AU963" s="217"/>
      <c r="AV963" s="217"/>
    </row>
    <row r="964" spans="36:48" x14ac:dyDescent="0.45">
      <c r="AJ964" s="217"/>
      <c r="AK964" s="217"/>
      <c r="AL964" s="217"/>
      <c r="AM964" s="217"/>
      <c r="AN964" s="217"/>
      <c r="AO964" s="217"/>
      <c r="AP964" s="217"/>
      <c r="AQ964" s="217"/>
      <c r="AR964" s="217"/>
      <c r="AS964" s="217"/>
      <c r="AT964" s="217"/>
      <c r="AU964" s="217"/>
      <c r="AV964" s="217"/>
    </row>
    <row r="965" spans="36:48" x14ac:dyDescent="0.45">
      <c r="AJ965" s="217"/>
      <c r="AK965" s="217"/>
      <c r="AL965" s="217"/>
      <c r="AM965" s="217"/>
      <c r="AN965" s="217"/>
      <c r="AO965" s="217"/>
      <c r="AP965" s="217"/>
      <c r="AQ965" s="217"/>
      <c r="AR965" s="217"/>
      <c r="AS965" s="217"/>
      <c r="AT965" s="217"/>
      <c r="AU965" s="217"/>
      <c r="AV965" s="217"/>
    </row>
    <row r="966" spans="36:48" x14ac:dyDescent="0.45">
      <c r="AJ966" s="217"/>
      <c r="AK966" s="217"/>
      <c r="AL966" s="217"/>
      <c r="AM966" s="217"/>
      <c r="AN966" s="217"/>
      <c r="AO966" s="217"/>
      <c r="AP966" s="217"/>
      <c r="AQ966" s="217"/>
      <c r="AR966" s="217"/>
      <c r="AS966" s="217"/>
      <c r="AT966" s="217"/>
      <c r="AU966" s="217"/>
      <c r="AV966" s="217"/>
    </row>
    <row r="967" spans="36:48" x14ac:dyDescent="0.45">
      <c r="AJ967" s="217"/>
      <c r="AK967" s="217"/>
      <c r="AL967" s="217"/>
      <c r="AM967" s="217"/>
      <c r="AN967" s="217"/>
      <c r="AO967" s="217"/>
      <c r="AP967" s="217"/>
      <c r="AQ967" s="217"/>
      <c r="AR967" s="217"/>
      <c r="AS967" s="217"/>
      <c r="AT967" s="217"/>
      <c r="AU967" s="217"/>
      <c r="AV967" s="217"/>
    </row>
    <row r="968" spans="36:48" x14ac:dyDescent="0.45">
      <c r="AJ968" s="217"/>
      <c r="AK968" s="217"/>
      <c r="AL968" s="217"/>
      <c r="AM968" s="217"/>
      <c r="AN968" s="217"/>
      <c r="AO968" s="217"/>
      <c r="AP968" s="217"/>
      <c r="AQ968" s="217"/>
      <c r="AR968" s="217"/>
      <c r="AS968" s="217"/>
      <c r="AT968" s="217"/>
      <c r="AU968" s="217"/>
      <c r="AV968" s="217"/>
    </row>
    <row r="969" spans="36:48" x14ac:dyDescent="0.45">
      <c r="AJ969" s="217"/>
      <c r="AK969" s="217"/>
      <c r="AL969" s="217"/>
      <c r="AM969" s="217"/>
      <c r="AN969" s="217"/>
      <c r="AO969" s="217"/>
      <c r="AP969" s="217"/>
      <c r="AQ969" s="217"/>
      <c r="AR969" s="217"/>
      <c r="AS969" s="217"/>
      <c r="AT969" s="217"/>
      <c r="AU969" s="217"/>
      <c r="AV969" s="217"/>
    </row>
    <row r="970" spans="36:48" x14ac:dyDescent="0.45">
      <c r="AJ970" s="217"/>
      <c r="AK970" s="217"/>
      <c r="AL970" s="217"/>
      <c r="AM970" s="217"/>
      <c r="AN970" s="217"/>
      <c r="AO970" s="217"/>
      <c r="AP970" s="217"/>
      <c r="AQ970" s="217"/>
      <c r="AR970" s="217"/>
      <c r="AS970" s="217"/>
      <c r="AT970" s="217"/>
      <c r="AU970" s="217"/>
      <c r="AV970" s="217"/>
    </row>
    <row r="971" spans="36:48" x14ac:dyDescent="0.45">
      <c r="AJ971" s="217"/>
      <c r="AK971" s="217"/>
      <c r="AL971" s="217"/>
      <c r="AM971" s="217"/>
      <c r="AN971" s="217"/>
      <c r="AO971" s="217"/>
      <c r="AP971" s="217"/>
      <c r="AQ971" s="217"/>
      <c r="AR971" s="217"/>
      <c r="AS971" s="217"/>
      <c r="AT971" s="217"/>
      <c r="AU971" s="217"/>
      <c r="AV971" s="217"/>
    </row>
    <row r="972" spans="36:48" x14ac:dyDescent="0.45">
      <c r="AJ972" s="217"/>
      <c r="AK972" s="217"/>
      <c r="AL972" s="217"/>
      <c r="AM972" s="217"/>
      <c r="AN972" s="217"/>
      <c r="AO972" s="217"/>
      <c r="AP972" s="217"/>
      <c r="AQ972" s="217"/>
      <c r="AR972" s="217"/>
      <c r="AS972" s="217"/>
      <c r="AT972" s="217"/>
      <c r="AU972" s="217"/>
      <c r="AV972" s="217"/>
    </row>
    <row r="973" spans="36:48" x14ac:dyDescent="0.45">
      <c r="AJ973" s="217"/>
      <c r="AK973" s="217"/>
      <c r="AL973" s="217"/>
      <c r="AM973" s="217"/>
      <c r="AN973" s="217"/>
      <c r="AO973" s="217"/>
      <c r="AP973" s="217"/>
      <c r="AQ973" s="217"/>
      <c r="AR973" s="217"/>
      <c r="AS973" s="217"/>
      <c r="AT973" s="217"/>
      <c r="AU973" s="217"/>
      <c r="AV973" s="217"/>
    </row>
    <row r="974" spans="36:48" x14ac:dyDescent="0.45">
      <c r="AJ974" s="217"/>
      <c r="AK974" s="217"/>
      <c r="AL974" s="217"/>
      <c r="AM974" s="217"/>
      <c r="AN974" s="217"/>
      <c r="AO974" s="217"/>
      <c r="AP974" s="217"/>
      <c r="AQ974" s="217"/>
      <c r="AR974" s="217"/>
      <c r="AS974" s="217"/>
      <c r="AT974" s="217"/>
      <c r="AU974" s="217"/>
      <c r="AV974" s="217"/>
    </row>
    <row r="975" spans="36:48" x14ac:dyDescent="0.45">
      <c r="AJ975" s="217"/>
      <c r="AK975" s="217"/>
      <c r="AL975" s="217"/>
      <c r="AM975" s="217"/>
      <c r="AN975" s="217"/>
      <c r="AO975" s="217"/>
      <c r="AP975" s="217"/>
      <c r="AQ975" s="217"/>
      <c r="AR975" s="217"/>
      <c r="AS975" s="217"/>
      <c r="AT975" s="217"/>
      <c r="AU975" s="217"/>
      <c r="AV975" s="217"/>
    </row>
    <row r="976" spans="36:48" x14ac:dyDescent="0.45">
      <c r="AJ976" s="217"/>
      <c r="AK976" s="217"/>
      <c r="AL976" s="217"/>
      <c r="AM976" s="217"/>
      <c r="AN976" s="217"/>
      <c r="AO976" s="217"/>
      <c r="AP976" s="217"/>
      <c r="AQ976" s="217"/>
      <c r="AR976" s="217"/>
      <c r="AS976" s="217"/>
      <c r="AT976" s="217"/>
      <c r="AU976" s="217"/>
      <c r="AV976" s="217"/>
    </row>
    <row r="977" spans="36:48" x14ac:dyDescent="0.45">
      <c r="AJ977" s="217"/>
      <c r="AK977" s="217"/>
      <c r="AL977" s="217"/>
      <c r="AM977" s="217"/>
      <c r="AN977" s="217"/>
      <c r="AO977" s="217"/>
      <c r="AP977" s="217"/>
      <c r="AQ977" s="217"/>
      <c r="AR977" s="217"/>
      <c r="AS977" s="217"/>
      <c r="AT977" s="217"/>
      <c r="AU977" s="217"/>
      <c r="AV977" s="217"/>
    </row>
    <row r="978" spans="36:48" x14ac:dyDescent="0.45">
      <c r="AJ978" s="217"/>
      <c r="AK978" s="217"/>
      <c r="AL978" s="217"/>
      <c r="AM978" s="217"/>
      <c r="AN978" s="217"/>
      <c r="AO978" s="217"/>
      <c r="AP978" s="217"/>
      <c r="AQ978" s="217"/>
      <c r="AR978" s="217"/>
      <c r="AS978" s="217"/>
      <c r="AT978" s="217"/>
      <c r="AU978" s="217"/>
      <c r="AV978" s="217"/>
    </row>
    <row r="979" spans="36:48" x14ac:dyDescent="0.45">
      <c r="AJ979" s="217"/>
      <c r="AK979" s="217"/>
      <c r="AL979" s="217"/>
      <c r="AM979" s="217"/>
      <c r="AN979" s="217"/>
      <c r="AO979" s="217"/>
      <c r="AP979" s="217"/>
      <c r="AQ979" s="217"/>
      <c r="AR979" s="217"/>
      <c r="AS979" s="217"/>
      <c r="AT979" s="217"/>
      <c r="AU979" s="217"/>
      <c r="AV979" s="217"/>
    </row>
    <row r="980" spans="36:48" x14ac:dyDescent="0.45">
      <c r="AJ980" s="217"/>
      <c r="AK980" s="217"/>
      <c r="AL980" s="217"/>
      <c r="AM980" s="217"/>
      <c r="AN980" s="217"/>
      <c r="AO980" s="217"/>
      <c r="AP980" s="217"/>
      <c r="AQ980" s="217"/>
      <c r="AR980" s="217"/>
      <c r="AS980" s="217"/>
      <c r="AT980" s="217"/>
      <c r="AU980" s="217"/>
      <c r="AV980" s="217"/>
    </row>
    <row r="981" spans="36:48" x14ac:dyDescent="0.45">
      <c r="AJ981" s="217"/>
      <c r="AK981" s="217"/>
      <c r="AL981" s="217"/>
      <c r="AM981" s="217"/>
      <c r="AN981" s="217"/>
      <c r="AO981" s="217"/>
      <c r="AP981" s="217"/>
      <c r="AQ981" s="217"/>
      <c r="AR981" s="217"/>
      <c r="AS981" s="217"/>
      <c r="AT981" s="217"/>
      <c r="AU981" s="217"/>
      <c r="AV981" s="217"/>
    </row>
    <row r="982" spans="36:48" x14ac:dyDescent="0.45">
      <c r="AJ982" s="217"/>
      <c r="AK982" s="217"/>
      <c r="AL982" s="217"/>
      <c r="AM982" s="217"/>
      <c r="AN982" s="217"/>
      <c r="AO982" s="217"/>
      <c r="AP982" s="217"/>
      <c r="AQ982" s="217"/>
      <c r="AR982" s="217"/>
      <c r="AS982" s="217"/>
      <c r="AT982" s="217"/>
      <c r="AU982" s="217"/>
      <c r="AV982" s="217"/>
    </row>
    <row r="983" spans="36:48" x14ac:dyDescent="0.45">
      <c r="AJ983" s="217"/>
      <c r="AK983" s="217"/>
      <c r="AL983" s="217"/>
      <c r="AM983" s="217"/>
      <c r="AN983" s="217"/>
      <c r="AO983" s="217"/>
      <c r="AP983" s="217"/>
      <c r="AQ983" s="217"/>
      <c r="AR983" s="217"/>
      <c r="AS983" s="217"/>
      <c r="AT983" s="217"/>
      <c r="AU983" s="217"/>
      <c r="AV983" s="217"/>
    </row>
    <row r="984" spans="36:48" x14ac:dyDescent="0.45">
      <c r="AJ984" s="217"/>
      <c r="AK984" s="217"/>
      <c r="AL984" s="217"/>
      <c r="AM984" s="217"/>
      <c r="AN984" s="217"/>
      <c r="AO984" s="217"/>
      <c r="AP984" s="217"/>
      <c r="AQ984" s="217"/>
      <c r="AR984" s="217"/>
      <c r="AS984" s="217"/>
      <c r="AT984" s="217"/>
      <c r="AU984" s="217"/>
      <c r="AV984" s="217"/>
    </row>
    <row r="985" spans="36:48" x14ac:dyDescent="0.45">
      <c r="AJ985" s="217"/>
      <c r="AK985" s="217"/>
      <c r="AL985" s="217"/>
      <c r="AM985" s="217"/>
      <c r="AN985" s="217"/>
      <c r="AO985" s="217"/>
      <c r="AP985" s="217"/>
      <c r="AQ985" s="217"/>
      <c r="AR985" s="217"/>
      <c r="AS985" s="217"/>
      <c r="AT985" s="217"/>
      <c r="AU985" s="217"/>
      <c r="AV985" s="217"/>
    </row>
    <row r="986" spans="36:48" x14ac:dyDescent="0.45">
      <c r="AJ986" s="217"/>
      <c r="AK986" s="217"/>
      <c r="AL986" s="217"/>
      <c r="AM986" s="217"/>
      <c r="AN986" s="217"/>
      <c r="AO986" s="217"/>
      <c r="AP986" s="217"/>
      <c r="AQ986" s="217"/>
      <c r="AR986" s="217"/>
      <c r="AS986" s="217"/>
      <c r="AT986" s="217"/>
      <c r="AU986" s="217"/>
      <c r="AV986" s="217"/>
    </row>
    <row r="987" spans="36:48" x14ac:dyDescent="0.45">
      <c r="AJ987" s="217"/>
      <c r="AK987" s="217"/>
      <c r="AL987" s="217"/>
      <c r="AM987" s="217"/>
      <c r="AN987" s="217"/>
      <c r="AO987" s="217"/>
      <c r="AP987" s="217"/>
      <c r="AQ987" s="217"/>
      <c r="AR987" s="217"/>
      <c r="AS987" s="217"/>
      <c r="AT987" s="217"/>
      <c r="AU987" s="217"/>
      <c r="AV987" s="217"/>
    </row>
    <row r="988" spans="36:48" x14ac:dyDescent="0.45">
      <c r="AJ988" s="217"/>
      <c r="AK988" s="217"/>
      <c r="AL988" s="217"/>
      <c r="AM988" s="217"/>
      <c r="AN988" s="217"/>
      <c r="AO988" s="217"/>
      <c r="AP988" s="217"/>
      <c r="AQ988" s="217"/>
      <c r="AR988" s="217"/>
      <c r="AS988" s="217"/>
      <c r="AT988" s="217"/>
      <c r="AU988" s="217"/>
      <c r="AV988" s="217"/>
    </row>
    <row r="989" spans="36:48" x14ac:dyDescent="0.45">
      <c r="AJ989" s="217"/>
      <c r="AK989" s="217"/>
      <c r="AL989" s="217"/>
      <c r="AM989" s="217"/>
      <c r="AN989" s="217"/>
      <c r="AO989" s="217"/>
      <c r="AP989" s="217"/>
      <c r="AQ989" s="217"/>
      <c r="AR989" s="217"/>
      <c r="AS989" s="217"/>
      <c r="AT989" s="217"/>
      <c r="AU989" s="217"/>
      <c r="AV989" s="217"/>
    </row>
    <row r="990" spans="36:48" x14ac:dyDescent="0.45">
      <c r="AJ990" s="217"/>
      <c r="AK990" s="217"/>
      <c r="AL990" s="217"/>
      <c r="AM990" s="217"/>
      <c r="AN990" s="217"/>
      <c r="AO990" s="217"/>
      <c r="AP990" s="217"/>
      <c r="AQ990" s="217"/>
      <c r="AR990" s="217"/>
      <c r="AS990" s="217"/>
      <c r="AT990" s="217"/>
      <c r="AU990" s="217"/>
      <c r="AV990" s="217"/>
    </row>
    <row r="991" spans="36:48" x14ac:dyDescent="0.45">
      <c r="AJ991" s="217"/>
      <c r="AK991" s="217"/>
      <c r="AL991" s="217"/>
      <c r="AM991" s="217"/>
      <c r="AN991" s="217"/>
      <c r="AO991" s="217"/>
      <c r="AP991" s="217"/>
      <c r="AQ991" s="217"/>
      <c r="AR991" s="217"/>
      <c r="AS991" s="217"/>
      <c r="AT991" s="217"/>
      <c r="AU991" s="217"/>
      <c r="AV991" s="217"/>
    </row>
    <row r="992" spans="36:48" x14ac:dyDescent="0.45">
      <c r="AJ992" s="217"/>
      <c r="AK992" s="217"/>
      <c r="AL992" s="217"/>
      <c r="AM992" s="217"/>
      <c r="AN992" s="217"/>
      <c r="AO992" s="217"/>
      <c r="AP992" s="217"/>
      <c r="AQ992" s="217"/>
      <c r="AR992" s="217"/>
      <c r="AS992" s="217"/>
      <c r="AT992" s="217"/>
      <c r="AU992" s="217"/>
      <c r="AV992" s="217"/>
    </row>
    <row r="993" spans="36:48" x14ac:dyDescent="0.45">
      <c r="AJ993" s="217"/>
      <c r="AK993" s="217"/>
      <c r="AL993" s="217"/>
      <c r="AM993" s="217"/>
      <c r="AN993" s="217"/>
      <c r="AO993" s="217"/>
      <c r="AP993" s="217"/>
      <c r="AQ993" s="217"/>
      <c r="AR993" s="217"/>
      <c r="AS993" s="217"/>
      <c r="AT993" s="217"/>
      <c r="AU993" s="217"/>
      <c r="AV993" s="217"/>
    </row>
    <row r="994" spans="36:48" x14ac:dyDescent="0.45">
      <c r="AJ994" s="217"/>
      <c r="AK994" s="217"/>
      <c r="AL994" s="217"/>
      <c r="AM994" s="217"/>
      <c r="AN994" s="217"/>
      <c r="AO994" s="217"/>
      <c r="AP994" s="217"/>
      <c r="AQ994" s="217"/>
      <c r="AR994" s="217"/>
      <c r="AS994" s="217"/>
      <c r="AT994" s="217"/>
      <c r="AU994" s="217"/>
      <c r="AV994" s="217"/>
    </row>
    <row r="995" spans="36:48" x14ac:dyDescent="0.45">
      <c r="AJ995" s="217"/>
      <c r="AK995" s="217"/>
      <c r="AL995" s="217"/>
      <c r="AM995" s="217"/>
      <c r="AN995" s="217"/>
      <c r="AO995" s="217"/>
      <c r="AP995" s="217"/>
      <c r="AQ995" s="217"/>
      <c r="AR995" s="217"/>
      <c r="AS995" s="217"/>
      <c r="AT995" s="217"/>
      <c r="AU995" s="217"/>
      <c r="AV995" s="217"/>
    </row>
    <row r="996" spans="36:48" x14ac:dyDescent="0.45">
      <c r="AJ996" s="217"/>
      <c r="AK996" s="217"/>
      <c r="AL996" s="217"/>
      <c r="AM996" s="217"/>
      <c r="AN996" s="217"/>
      <c r="AO996" s="217"/>
      <c r="AP996" s="217"/>
      <c r="AQ996" s="217"/>
      <c r="AR996" s="217"/>
      <c r="AS996" s="217"/>
      <c r="AT996" s="217"/>
      <c r="AU996" s="217"/>
      <c r="AV996" s="217"/>
    </row>
    <row r="997" spans="36:48" x14ac:dyDescent="0.45">
      <c r="AJ997" s="217"/>
      <c r="AK997" s="217"/>
      <c r="AL997" s="217"/>
      <c r="AM997" s="217"/>
      <c r="AN997" s="217"/>
      <c r="AO997" s="217"/>
      <c r="AP997" s="217"/>
      <c r="AQ997" s="217"/>
      <c r="AR997" s="217"/>
      <c r="AS997" s="217"/>
      <c r="AT997" s="217"/>
      <c r="AU997" s="217"/>
      <c r="AV997" s="217"/>
    </row>
    <row r="998" spans="36:48" x14ac:dyDescent="0.45">
      <c r="AJ998" s="217"/>
      <c r="AK998" s="217"/>
      <c r="AL998" s="217"/>
      <c r="AM998" s="217"/>
      <c r="AN998" s="217"/>
      <c r="AO998" s="217"/>
      <c r="AP998" s="217"/>
      <c r="AQ998" s="217"/>
      <c r="AR998" s="217"/>
      <c r="AS998" s="217"/>
      <c r="AT998" s="217"/>
      <c r="AU998" s="217"/>
      <c r="AV998" s="217"/>
    </row>
    <row r="999" spans="36:48" x14ac:dyDescent="0.45">
      <c r="AJ999" s="217"/>
      <c r="AK999" s="217"/>
      <c r="AL999" s="217"/>
      <c r="AM999" s="217"/>
      <c r="AN999" s="217"/>
      <c r="AO999" s="217"/>
      <c r="AP999" s="217"/>
      <c r="AQ999" s="217"/>
      <c r="AR999" s="217"/>
      <c r="AS999" s="217"/>
      <c r="AT999" s="217"/>
      <c r="AU999" s="217"/>
      <c r="AV999" s="217"/>
    </row>
    <row r="1000" spans="36:48" x14ac:dyDescent="0.45">
      <c r="AJ1000" s="217"/>
      <c r="AK1000" s="217"/>
      <c r="AL1000" s="217"/>
      <c r="AM1000" s="217"/>
      <c r="AN1000" s="217"/>
      <c r="AO1000" s="217"/>
      <c r="AP1000" s="217"/>
      <c r="AQ1000" s="217"/>
      <c r="AR1000" s="217"/>
      <c r="AS1000" s="217"/>
      <c r="AT1000" s="217"/>
      <c r="AU1000" s="217"/>
      <c r="AV1000" s="217"/>
    </row>
    <row r="1001" spans="36:48" x14ac:dyDescent="0.45">
      <c r="AJ1001" s="217"/>
      <c r="AK1001" s="217"/>
      <c r="AL1001" s="217"/>
      <c r="AM1001" s="217"/>
      <c r="AN1001" s="217"/>
      <c r="AO1001" s="217"/>
      <c r="AP1001" s="217"/>
      <c r="AQ1001" s="217"/>
      <c r="AR1001" s="217"/>
      <c r="AS1001" s="217"/>
      <c r="AT1001" s="217"/>
      <c r="AU1001" s="217"/>
      <c r="AV1001" s="217"/>
    </row>
    <row r="1002" spans="36:48" x14ac:dyDescent="0.45">
      <c r="AJ1002" s="217"/>
      <c r="AK1002" s="217"/>
      <c r="AL1002" s="217"/>
      <c r="AM1002" s="217"/>
      <c r="AN1002" s="217"/>
      <c r="AO1002" s="217"/>
      <c r="AP1002" s="217"/>
      <c r="AQ1002" s="217"/>
      <c r="AR1002" s="217"/>
      <c r="AS1002" s="217"/>
      <c r="AT1002" s="217"/>
      <c r="AU1002" s="217"/>
      <c r="AV1002" s="217"/>
    </row>
    <row r="1003" spans="36:48" x14ac:dyDescent="0.45">
      <c r="AJ1003" s="217"/>
      <c r="AK1003" s="217"/>
      <c r="AL1003" s="217"/>
      <c r="AM1003" s="217"/>
      <c r="AN1003" s="217"/>
      <c r="AO1003" s="217"/>
      <c r="AP1003" s="217"/>
      <c r="AQ1003" s="217"/>
      <c r="AR1003" s="217"/>
      <c r="AS1003" s="217"/>
      <c r="AT1003" s="217"/>
      <c r="AU1003" s="217"/>
      <c r="AV1003" s="217"/>
    </row>
    <row r="1004" spans="36:48" x14ac:dyDescent="0.45">
      <c r="AJ1004" s="217"/>
      <c r="AK1004" s="217"/>
      <c r="AL1004" s="217"/>
      <c r="AM1004" s="217"/>
      <c r="AN1004" s="217"/>
      <c r="AO1004" s="217"/>
      <c r="AP1004" s="217"/>
      <c r="AQ1004" s="217"/>
      <c r="AR1004" s="217"/>
      <c r="AS1004" s="217"/>
      <c r="AT1004" s="217"/>
      <c r="AU1004" s="217"/>
      <c r="AV1004" s="217"/>
    </row>
    <row r="1005" spans="36:48" x14ac:dyDescent="0.45">
      <c r="AJ1005" s="217"/>
      <c r="AK1005" s="217"/>
      <c r="AL1005" s="217"/>
      <c r="AM1005" s="217"/>
      <c r="AN1005" s="217"/>
      <c r="AO1005" s="217"/>
      <c r="AP1005" s="217"/>
      <c r="AQ1005" s="217"/>
      <c r="AR1005" s="217"/>
      <c r="AS1005" s="217"/>
      <c r="AT1005" s="217"/>
      <c r="AU1005" s="217"/>
      <c r="AV1005" s="217"/>
    </row>
    <row r="1006" spans="36:48" x14ac:dyDescent="0.45">
      <c r="AJ1006" s="217"/>
      <c r="AK1006" s="217"/>
      <c r="AL1006" s="217"/>
      <c r="AM1006" s="217"/>
      <c r="AN1006" s="217"/>
      <c r="AO1006" s="217"/>
      <c r="AP1006" s="217"/>
      <c r="AQ1006" s="217"/>
      <c r="AR1006" s="217"/>
      <c r="AS1006" s="217"/>
      <c r="AT1006" s="217"/>
      <c r="AU1006" s="217"/>
      <c r="AV1006" s="217"/>
    </row>
    <row r="1007" spans="36:48" x14ac:dyDescent="0.45">
      <c r="AJ1007" s="217"/>
      <c r="AK1007" s="217"/>
      <c r="AL1007" s="217"/>
      <c r="AM1007" s="217"/>
      <c r="AN1007" s="217"/>
      <c r="AO1007" s="217"/>
      <c r="AP1007" s="217"/>
      <c r="AQ1007" s="217"/>
      <c r="AR1007" s="217"/>
      <c r="AS1007" s="217"/>
      <c r="AT1007" s="217"/>
      <c r="AU1007" s="217"/>
      <c r="AV1007" s="217"/>
    </row>
    <row r="1008" spans="36:48" x14ac:dyDescent="0.45">
      <c r="AJ1008" s="217"/>
      <c r="AK1008" s="217"/>
      <c r="AL1008" s="217"/>
      <c r="AM1008" s="217"/>
      <c r="AN1008" s="217"/>
      <c r="AO1008" s="217"/>
      <c r="AP1008" s="217"/>
      <c r="AQ1008" s="217"/>
      <c r="AR1008" s="217"/>
      <c r="AS1008" s="217"/>
      <c r="AT1008" s="217"/>
      <c r="AU1008" s="217"/>
      <c r="AV1008" s="217"/>
    </row>
    <row r="1009" spans="36:48" x14ac:dyDescent="0.45">
      <c r="AJ1009" s="217"/>
      <c r="AK1009" s="217"/>
      <c r="AL1009" s="217"/>
      <c r="AM1009" s="217"/>
      <c r="AN1009" s="217"/>
      <c r="AO1009" s="217"/>
      <c r="AP1009" s="217"/>
      <c r="AQ1009" s="217"/>
      <c r="AR1009" s="217"/>
      <c r="AS1009" s="217"/>
      <c r="AT1009" s="217"/>
      <c r="AU1009" s="217"/>
      <c r="AV1009" s="217"/>
    </row>
    <row r="1010" spans="36:48" x14ac:dyDescent="0.45">
      <c r="AJ1010" s="217"/>
      <c r="AK1010" s="217"/>
      <c r="AL1010" s="217"/>
      <c r="AM1010" s="217"/>
      <c r="AN1010" s="217"/>
      <c r="AO1010" s="217"/>
      <c r="AP1010" s="217"/>
      <c r="AQ1010" s="217"/>
      <c r="AR1010" s="217"/>
      <c r="AS1010" s="217"/>
      <c r="AT1010" s="217"/>
      <c r="AU1010" s="217"/>
      <c r="AV1010" s="217"/>
    </row>
    <row r="1011" spans="36:48" x14ac:dyDescent="0.45">
      <c r="AJ1011" s="217"/>
      <c r="AK1011" s="217"/>
      <c r="AL1011" s="217"/>
      <c r="AM1011" s="217"/>
      <c r="AN1011" s="217"/>
      <c r="AO1011" s="217"/>
      <c r="AP1011" s="217"/>
      <c r="AQ1011" s="217"/>
      <c r="AR1011" s="217"/>
      <c r="AS1011" s="217"/>
      <c r="AT1011" s="217"/>
      <c r="AU1011" s="217"/>
      <c r="AV1011" s="217"/>
    </row>
    <row r="1012" spans="36:48" x14ac:dyDescent="0.45">
      <c r="AJ1012" s="217"/>
      <c r="AK1012" s="217"/>
      <c r="AL1012" s="217"/>
      <c r="AM1012" s="217"/>
      <c r="AN1012" s="217"/>
      <c r="AO1012" s="217"/>
      <c r="AP1012" s="217"/>
      <c r="AQ1012" s="217"/>
      <c r="AR1012" s="217"/>
      <c r="AS1012" s="217"/>
      <c r="AT1012" s="217"/>
      <c r="AU1012" s="217"/>
      <c r="AV1012" s="217"/>
    </row>
    <row r="1013" spans="36:48" x14ac:dyDescent="0.45">
      <c r="AJ1013" s="217"/>
      <c r="AK1013" s="217"/>
      <c r="AL1013" s="217"/>
      <c r="AM1013" s="217"/>
      <c r="AN1013" s="217"/>
      <c r="AO1013" s="217"/>
      <c r="AP1013" s="217"/>
      <c r="AQ1013" s="217"/>
      <c r="AR1013" s="217"/>
      <c r="AS1013" s="217"/>
      <c r="AT1013" s="217"/>
      <c r="AU1013" s="217"/>
      <c r="AV1013" s="217"/>
    </row>
    <row r="1014" spans="36:48" x14ac:dyDescent="0.45">
      <c r="AJ1014" s="217"/>
      <c r="AK1014" s="217"/>
      <c r="AL1014" s="217"/>
      <c r="AM1014" s="217"/>
      <c r="AN1014" s="217"/>
      <c r="AO1014" s="217"/>
      <c r="AP1014" s="217"/>
      <c r="AQ1014" s="217"/>
      <c r="AR1014" s="217"/>
      <c r="AS1014" s="217"/>
      <c r="AT1014" s="217"/>
      <c r="AU1014" s="217"/>
      <c r="AV1014" s="217"/>
    </row>
    <row r="1015" spans="36:48" x14ac:dyDescent="0.45">
      <c r="AJ1015" s="217"/>
      <c r="AK1015" s="217"/>
      <c r="AL1015" s="217"/>
      <c r="AM1015" s="217"/>
      <c r="AN1015" s="217"/>
      <c r="AO1015" s="217"/>
      <c r="AP1015" s="217"/>
      <c r="AQ1015" s="217"/>
      <c r="AR1015" s="217"/>
      <c r="AS1015" s="217"/>
      <c r="AT1015" s="217"/>
      <c r="AU1015" s="217"/>
      <c r="AV1015" s="217"/>
    </row>
    <row r="1016" spans="36:48" x14ac:dyDescent="0.45">
      <c r="AJ1016" s="217"/>
      <c r="AK1016" s="217"/>
      <c r="AL1016" s="217"/>
      <c r="AM1016" s="217"/>
      <c r="AN1016" s="217"/>
      <c r="AO1016" s="217"/>
      <c r="AP1016" s="217"/>
      <c r="AQ1016" s="217"/>
      <c r="AR1016" s="217"/>
      <c r="AS1016" s="217"/>
      <c r="AT1016" s="217"/>
      <c r="AU1016" s="217"/>
      <c r="AV1016" s="217"/>
    </row>
    <row r="1017" spans="36:48" x14ac:dyDescent="0.45">
      <c r="AJ1017" s="217"/>
      <c r="AK1017" s="217"/>
      <c r="AL1017" s="217"/>
      <c r="AM1017" s="217"/>
      <c r="AN1017" s="217"/>
      <c r="AO1017" s="217"/>
      <c r="AP1017" s="217"/>
      <c r="AQ1017" s="217"/>
      <c r="AR1017" s="217"/>
      <c r="AS1017" s="217"/>
      <c r="AT1017" s="217"/>
      <c r="AU1017" s="217"/>
      <c r="AV1017" s="217"/>
    </row>
    <row r="1018" spans="36:48" x14ac:dyDescent="0.45">
      <c r="AJ1018" s="217"/>
      <c r="AK1018" s="217"/>
      <c r="AL1018" s="217"/>
      <c r="AM1018" s="217"/>
      <c r="AN1018" s="217"/>
      <c r="AO1018" s="217"/>
      <c r="AP1018" s="217"/>
      <c r="AQ1018" s="217"/>
      <c r="AR1018" s="217"/>
      <c r="AS1018" s="217"/>
      <c r="AT1018" s="217"/>
      <c r="AU1018" s="217"/>
      <c r="AV1018" s="217"/>
    </row>
    <row r="1019" spans="36:48" x14ac:dyDescent="0.45">
      <c r="AJ1019" s="217"/>
      <c r="AK1019" s="217"/>
      <c r="AL1019" s="217"/>
      <c r="AM1019" s="217"/>
      <c r="AN1019" s="217"/>
      <c r="AO1019" s="217"/>
      <c r="AP1019" s="217"/>
      <c r="AQ1019" s="217"/>
      <c r="AR1019" s="217"/>
      <c r="AS1019" s="217"/>
      <c r="AT1019" s="217"/>
      <c r="AU1019" s="217"/>
      <c r="AV1019" s="217"/>
    </row>
    <row r="1020" spans="36:48" x14ac:dyDescent="0.45">
      <c r="AJ1020" s="217"/>
      <c r="AK1020" s="217"/>
      <c r="AL1020" s="217"/>
      <c r="AM1020" s="217"/>
      <c r="AN1020" s="217"/>
      <c r="AO1020" s="217"/>
      <c r="AP1020" s="217"/>
      <c r="AQ1020" s="217"/>
      <c r="AR1020" s="217"/>
      <c r="AS1020" s="217"/>
      <c r="AT1020" s="217"/>
      <c r="AU1020" s="217"/>
      <c r="AV1020" s="217"/>
    </row>
    <row r="1021" spans="36:48" x14ac:dyDescent="0.45">
      <c r="AJ1021" s="217"/>
      <c r="AK1021" s="217"/>
      <c r="AL1021" s="217"/>
      <c r="AM1021" s="217"/>
      <c r="AN1021" s="217"/>
      <c r="AO1021" s="217"/>
      <c r="AP1021" s="217"/>
      <c r="AQ1021" s="217"/>
      <c r="AR1021" s="217"/>
      <c r="AS1021" s="217"/>
      <c r="AT1021" s="217"/>
      <c r="AU1021" s="217"/>
      <c r="AV1021" s="217"/>
    </row>
    <row r="1022" spans="36:48" x14ac:dyDescent="0.45">
      <c r="AJ1022" s="217"/>
      <c r="AK1022" s="217"/>
      <c r="AL1022" s="217"/>
      <c r="AM1022" s="217"/>
      <c r="AN1022" s="217"/>
      <c r="AO1022" s="217"/>
      <c r="AP1022" s="217"/>
      <c r="AQ1022" s="217"/>
      <c r="AR1022" s="217"/>
      <c r="AS1022" s="217"/>
      <c r="AT1022" s="217"/>
      <c r="AU1022" s="217"/>
      <c r="AV1022" s="217"/>
    </row>
    <row r="1023" spans="36:48" x14ac:dyDescent="0.45">
      <c r="AJ1023" s="217"/>
      <c r="AK1023" s="217"/>
      <c r="AL1023" s="217"/>
      <c r="AM1023" s="217"/>
      <c r="AN1023" s="217"/>
      <c r="AO1023" s="217"/>
      <c r="AP1023" s="217"/>
      <c r="AQ1023" s="217"/>
      <c r="AR1023" s="217"/>
      <c r="AS1023" s="217"/>
      <c r="AT1023" s="217"/>
      <c r="AU1023" s="217"/>
      <c r="AV1023" s="217"/>
    </row>
    <row r="1024" spans="36:48" x14ac:dyDescent="0.45">
      <c r="AJ1024" s="217"/>
      <c r="AK1024" s="217"/>
      <c r="AL1024" s="217"/>
      <c r="AM1024" s="217"/>
      <c r="AN1024" s="217"/>
      <c r="AO1024" s="217"/>
      <c r="AP1024" s="217"/>
      <c r="AQ1024" s="217"/>
      <c r="AR1024" s="217"/>
      <c r="AS1024" s="217"/>
      <c r="AT1024" s="217"/>
      <c r="AU1024" s="217"/>
      <c r="AV1024" s="217"/>
    </row>
    <row r="1025" spans="36:48" x14ac:dyDescent="0.45">
      <c r="AJ1025" s="217"/>
      <c r="AK1025" s="217"/>
      <c r="AL1025" s="217"/>
      <c r="AM1025" s="217"/>
      <c r="AN1025" s="217"/>
      <c r="AO1025" s="217"/>
      <c r="AP1025" s="217"/>
      <c r="AQ1025" s="217"/>
      <c r="AR1025" s="217"/>
      <c r="AS1025" s="217"/>
      <c r="AT1025" s="217"/>
      <c r="AU1025" s="217"/>
      <c r="AV1025" s="217"/>
    </row>
    <row r="1026" spans="36:48" x14ac:dyDescent="0.45">
      <c r="AJ1026" s="217"/>
      <c r="AK1026" s="217"/>
      <c r="AL1026" s="217"/>
      <c r="AM1026" s="217"/>
      <c r="AN1026" s="217"/>
      <c r="AO1026" s="217"/>
      <c r="AP1026" s="217"/>
      <c r="AQ1026" s="217"/>
      <c r="AR1026" s="217"/>
      <c r="AS1026" s="217"/>
      <c r="AT1026" s="217"/>
      <c r="AU1026" s="217"/>
      <c r="AV1026" s="217"/>
    </row>
    <row r="1027" spans="36:48" x14ac:dyDescent="0.45">
      <c r="AJ1027" s="217"/>
      <c r="AK1027" s="217"/>
      <c r="AL1027" s="217"/>
      <c r="AM1027" s="217"/>
      <c r="AN1027" s="217"/>
      <c r="AO1027" s="217"/>
      <c r="AP1027" s="217"/>
      <c r="AQ1027" s="217"/>
      <c r="AR1027" s="217"/>
      <c r="AS1027" s="217"/>
      <c r="AT1027" s="217"/>
      <c r="AU1027" s="217"/>
      <c r="AV1027" s="217"/>
    </row>
    <row r="1028" spans="36:48" x14ac:dyDescent="0.45">
      <c r="AJ1028" s="217"/>
      <c r="AK1028" s="217"/>
      <c r="AL1028" s="217"/>
      <c r="AM1028" s="217"/>
      <c r="AN1028" s="217"/>
      <c r="AO1028" s="217"/>
      <c r="AP1028" s="217"/>
      <c r="AQ1028" s="217"/>
      <c r="AR1028" s="217"/>
      <c r="AS1028" s="217"/>
      <c r="AT1028" s="217"/>
      <c r="AU1028" s="217"/>
      <c r="AV1028" s="217"/>
    </row>
    <row r="1029" spans="36:48" x14ac:dyDescent="0.45">
      <c r="AJ1029" s="217"/>
      <c r="AK1029" s="217"/>
      <c r="AL1029" s="217"/>
      <c r="AM1029" s="217"/>
      <c r="AN1029" s="217"/>
      <c r="AO1029" s="217"/>
      <c r="AP1029" s="217"/>
      <c r="AQ1029" s="217"/>
      <c r="AR1029" s="217"/>
      <c r="AS1029" s="217"/>
      <c r="AT1029" s="217"/>
      <c r="AU1029" s="217"/>
      <c r="AV1029" s="217"/>
    </row>
    <row r="1030" spans="36:48" x14ac:dyDescent="0.45">
      <c r="AJ1030" s="217"/>
      <c r="AK1030" s="217"/>
      <c r="AL1030" s="217"/>
      <c r="AM1030" s="217"/>
      <c r="AN1030" s="217"/>
      <c r="AO1030" s="217"/>
      <c r="AP1030" s="217"/>
      <c r="AQ1030" s="217"/>
      <c r="AR1030" s="217"/>
      <c r="AS1030" s="217"/>
      <c r="AT1030" s="217"/>
      <c r="AU1030" s="217"/>
      <c r="AV1030" s="217"/>
    </row>
    <row r="1031" spans="36:48" x14ac:dyDescent="0.45">
      <c r="AJ1031" s="217"/>
      <c r="AK1031" s="217"/>
      <c r="AL1031" s="217"/>
      <c r="AM1031" s="217"/>
      <c r="AN1031" s="217"/>
      <c r="AO1031" s="217"/>
      <c r="AP1031" s="217"/>
      <c r="AQ1031" s="217"/>
      <c r="AR1031" s="217"/>
      <c r="AS1031" s="217"/>
      <c r="AT1031" s="217"/>
      <c r="AU1031" s="217"/>
      <c r="AV1031" s="217"/>
    </row>
    <row r="1032" spans="36:48" x14ac:dyDescent="0.45">
      <c r="AJ1032" s="217"/>
      <c r="AK1032" s="217"/>
      <c r="AL1032" s="217"/>
      <c r="AM1032" s="217"/>
      <c r="AN1032" s="217"/>
      <c r="AO1032" s="217"/>
      <c r="AP1032" s="217"/>
      <c r="AQ1032" s="217"/>
      <c r="AR1032" s="217"/>
      <c r="AS1032" s="217"/>
      <c r="AT1032" s="217"/>
      <c r="AU1032" s="217"/>
      <c r="AV1032" s="217"/>
    </row>
    <row r="1033" spans="36:48" x14ac:dyDescent="0.45">
      <c r="AJ1033" s="217"/>
      <c r="AK1033" s="217"/>
      <c r="AL1033" s="217"/>
      <c r="AM1033" s="217"/>
      <c r="AN1033" s="217"/>
      <c r="AO1033" s="217"/>
      <c r="AP1033" s="217"/>
      <c r="AQ1033" s="217"/>
      <c r="AR1033" s="217"/>
      <c r="AS1033" s="217"/>
      <c r="AT1033" s="217"/>
      <c r="AU1033" s="217"/>
      <c r="AV1033" s="217"/>
    </row>
    <row r="1034" spans="36:48" x14ac:dyDescent="0.45">
      <c r="AJ1034" s="217"/>
      <c r="AK1034" s="217"/>
      <c r="AL1034" s="217"/>
      <c r="AM1034" s="217"/>
      <c r="AN1034" s="217"/>
      <c r="AO1034" s="217"/>
      <c r="AP1034" s="217"/>
      <c r="AQ1034" s="217"/>
      <c r="AR1034" s="217"/>
      <c r="AS1034" s="217"/>
      <c r="AT1034" s="217"/>
      <c r="AU1034" s="217"/>
      <c r="AV1034" s="217"/>
    </row>
    <row r="1035" spans="36:48" x14ac:dyDescent="0.45">
      <c r="AJ1035" s="217"/>
      <c r="AK1035" s="217"/>
      <c r="AL1035" s="217"/>
      <c r="AM1035" s="217"/>
      <c r="AN1035" s="217"/>
      <c r="AO1035" s="217"/>
      <c r="AP1035" s="217"/>
      <c r="AQ1035" s="217"/>
      <c r="AR1035" s="217"/>
      <c r="AS1035" s="217"/>
      <c r="AT1035" s="217"/>
      <c r="AU1035" s="217"/>
      <c r="AV1035" s="217"/>
    </row>
    <row r="1036" spans="36:48" x14ac:dyDescent="0.45">
      <c r="AJ1036" s="217"/>
      <c r="AK1036" s="217"/>
      <c r="AL1036" s="217"/>
      <c r="AM1036" s="217"/>
      <c r="AN1036" s="217"/>
      <c r="AO1036" s="217"/>
      <c r="AP1036" s="217"/>
      <c r="AQ1036" s="217"/>
      <c r="AR1036" s="217"/>
      <c r="AS1036" s="217"/>
      <c r="AT1036" s="217"/>
      <c r="AU1036" s="217"/>
      <c r="AV1036" s="217"/>
    </row>
    <row r="1037" spans="36:48" x14ac:dyDescent="0.45">
      <c r="AJ1037" s="217"/>
      <c r="AK1037" s="217"/>
      <c r="AL1037" s="217"/>
      <c r="AM1037" s="217"/>
      <c r="AN1037" s="217"/>
      <c r="AO1037" s="217"/>
      <c r="AP1037" s="217"/>
      <c r="AQ1037" s="217"/>
      <c r="AR1037" s="217"/>
      <c r="AS1037" s="217"/>
      <c r="AT1037" s="217"/>
      <c r="AU1037" s="217"/>
      <c r="AV1037" s="217"/>
    </row>
    <row r="1038" spans="36:48" x14ac:dyDescent="0.45">
      <c r="AJ1038" s="217"/>
      <c r="AK1038" s="217"/>
      <c r="AL1038" s="217"/>
      <c r="AM1038" s="217"/>
      <c r="AN1038" s="217"/>
      <c r="AO1038" s="217"/>
      <c r="AP1038" s="217"/>
      <c r="AQ1038" s="217"/>
      <c r="AR1038" s="217"/>
      <c r="AS1038" s="217"/>
      <c r="AT1038" s="217"/>
      <c r="AU1038" s="217"/>
      <c r="AV1038" s="217"/>
    </row>
    <row r="1039" spans="36:48" x14ac:dyDescent="0.45">
      <c r="AJ1039" s="217"/>
      <c r="AK1039" s="217"/>
      <c r="AL1039" s="217"/>
      <c r="AM1039" s="217"/>
      <c r="AN1039" s="217"/>
      <c r="AO1039" s="217"/>
      <c r="AP1039" s="217"/>
      <c r="AQ1039" s="217"/>
      <c r="AR1039" s="217"/>
      <c r="AS1039" s="217"/>
      <c r="AT1039" s="217"/>
      <c r="AU1039" s="217"/>
      <c r="AV1039" s="217"/>
    </row>
    <row r="1040" spans="36:48" x14ac:dyDescent="0.45">
      <c r="AJ1040" s="217"/>
      <c r="AK1040" s="217"/>
      <c r="AL1040" s="217"/>
      <c r="AM1040" s="217"/>
      <c r="AN1040" s="217"/>
      <c r="AO1040" s="217"/>
      <c r="AP1040" s="217"/>
      <c r="AQ1040" s="217"/>
      <c r="AR1040" s="217"/>
      <c r="AS1040" s="217"/>
      <c r="AT1040" s="217"/>
      <c r="AU1040" s="217"/>
      <c r="AV1040" s="217"/>
    </row>
    <row r="1041" spans="36:48" x14ac:dyDescent="0.45">
      <c r="AJ1041" s="217"/>
      <c r="AK1041" s="217"/>
      <c r="AL1041" s="217"/>
      <c r="AM1041" s="217"/>
      <c r="AN1041" s="217"/>
      <c r="AO1041" s="217"/>
      <c r="AP1041" s="217"/>
      <c r="AQ1041" s="217"/>
      <c r="AR1041" s="217"/>
      <c r="AS1041" s="217"/>
      <c r="AT1041" s="217"/>
      <c r="AU1041" s="217"/>
      <c r="AV1041" s="217"/>
    </row>
    <row r="1042" spans="36:48" x14ac:dyDescent="0.45">
      <c r="AJ1042" s="217"/>
      <c r="AK1042" s="217"/>
      <c r="AL1042" s="217"/>
      <c r="AM1042" s="217"/>
      <c r="AN1042" s="217"/>
      <c r="AO1042" s="217"/>
      <c r="AP1042" s="217"/>
      <c r="AQ1042" s="217"/>
      <c r="AR1042" s="217"/>
      <c r="AS1042" s="217"/>
      <c r="AT1042" s="217"/>
      <c r="AU1042" s="217"/>
      <c r="AV1042" s="217"/>
    </row>
    <row r="1043" spans="36:48" x14ac:dyDescent="0.45">
      <c r="AJ1043" s="217"/>
      <c r="AK1043" s="217"/>
      <c r="AL1043" s="217"/>
      <c r="AM1043" s="217"/>
      <c r="AN1043" s="217"/>
      <c r="AO1043" s="217"/>
      <c r="AP1043" s="217"/>
      <c r="AQ1043" s="217"/>
      <c r="AR1043" s="217"/>
      <c r="AS1043" s="217"/>
      <c r="AT1043" s="217"/>
      <c r="AU1043" s="217"/>
      <c r="AV1043" s="217"/>
    </row>
    <row r="1044" spans="36:48" x14ac:dyDescent="0.45">
      <c r="AJ1044" s="217"/>
      <c r="AK1044" s="217"/>
      <c r="AL1044" s="217"/>
      <c r="AM1044" s="217"/>
      <c r="AN1044" s="217"/>
      <c r="AO1044" s="217"/>
      <c r="AP1044" s="217"/>
      <c r="AQ1044" s="217"/>
      <c r="AR1044" s="217"/>
      <c r="AS1044" s="217"/>
      <c r="AT1044" s="217"/>
      <c r="AU1044" s="217"/>
      <c r="AV1044" s="217"/>
    </row>
    <row r="1045" spans="36:48" x14ac:dyDescent="0.45">
      <c r="AJ1045" s="217"/>
      <c r="AK1045" s="217"/>
      <c r="AL1045" s="217"/>
      <c r="AM1045" s="217"/>
      <c r="AN1045" s="217"/>
      <c r="AO1045" s="217"/>
      <c r="AP1045" s="217"/>
      <c r="AQ1045" s="217"/>
      <c r="AR1045" s="217"/>
      <c r="AS1045" s="217"/>
      <c r="AT1045" s="217"/>
      <c r="AU1045" s="217"/>
      <c r="AV1045" s="217"/>
    </row>
    <row r="1046" spans="36:48" x14ac:dyDescent="0.45">
      <c r="AJ1046" s="217"/>
      <c r="AK1046" s="217"/>
      <c r="AL1046" s="217"/>
      <c r="AM1046" s="217"/>
      <c r="AN1046" s="217"/>
      <c r="AO1046" s="217"/>
      <c r="AP1046" s="217"/>
      <c r="AQ1046" s="217"/>
      <c r="AR1046" s="217"/>
      <c r="AS1046" s="217"/>
      <c r="AT1046" s="217"/>
      <c r="AU1046" s="217"/>
      <c r="AV1046" s="217"/>
    </row>
    <row r="1047" spans="36:48" x14ac:dyDescent="0.45">
      <c r="AJ1047" s="217"/>
      <c r="AK1047" s="217"/>
      <c r="AL1047" s="217"/>
      <c r="AM1047" s="217"/>
      <c r="AN1047" s="217"/>
      <c r="AO1047" s="217"/>
      <c r="AP1047" s="217"/>
      <c r="AQ1047" s="217"/>
      <c r="AR1047" s="217"/>
      <c r="AS1047" s="217"/>
      <c r="AT1047" s="217"/>
      <c r="AU1047" s="217"/>
      <c r="AV1047" s="217"/>
    </row>
    <row r="1048" spans="36:48" x14ac:dyDescent="0.45">
      <c r="AJ1048" s="217"/>
      <c r="AK1048" s="217"/>
      <c r="AL1048" s="217"/>
      <c r="AM1048" s="217"/>
      <c r="AN1048" s="217"/>
      <c r="AO1048" s="217"/>
      <c r="AP1048" s="217"/>
      <c r="AQ1048" s="217"/>
      <c r="AR1048" s="217"/>
      <c r="AS1048" s="217"/>
      <c r="AT1048" s="217"/>
      <c r="AU1048" s="217"/>
      <c r="AV1048" s="217"/>
    </row>
    <row r="1049" spans="36:48" x14ac:dyDescent="0.45">
      <c r="AJ1049" s="217"/>
      <c r="AK1049" s="217"/>
      <c r="AL1049" s="217"/>
      <c r="AM1049" s="217"/>
      <c r="AN1049" s="217"/>
      <c r="AO1049" s="217"/>
      <c r="AP1049" s="217"/>
      <c r="AQ1049" s="217"/>
      <c r="AR1049" s="217"/>
      <c r="AS1049" s="217"/>
      <c r="AT1049" s="217"/>
      <c r="AU1049" s="217"/>
      <c r="AV1049" s="217"/>
    </row>
    <row r="1050" spans="36:48" x14ac:dyDescent="0.45">
      <c r="AJ1050" s="217"/>
      <c r="AK1050" s="217"/>
      <c r="AL1050" s="217"/>
      <c r="AM1050" s="217"/>
      <c r="AN1050" s="217"/>
      <c r="AO1050" s="217"/>
      <c r="AP1050" s="217"/>
      <c r="AQ1050" s="217"/>
      <c r="AR1050" s="217"/>
      <c r="AS1050" s="217"/>
      <c r="AT1050" s="217"/>
      <c r="AU1050" s="217"/>
      <c r="AV1050" s="217"/>
    </row>
    <row r="1051" spans="36:48" x14ac:dyDescent="0.45">
      <c r="AJ1051" s="217"/>
      <c r="AK1051" s="217"/>
      <c r="AL1051" s="217"/>
      <c r="AM1051" s="217"/>
      <c r="AN1051" s="217"/>
      <c r="AO1051" s="217"/>
      <c r="AP1051" s="217"/>
      <c r="AQ1051" s="217"/>
      <c r="AR1051" s="217"/>
      <c r="AS1051" s="217"/>
      <c r="AT1051" s="217"/>
      <c r="AU1051" s="217"/>
      <c r="AV1051" s="217"/>
    </row>
    <row r="1052" spans="36:48" x14ac:dyDescent="0.45">
      <c r="AJ1052" s="217"/>
      <c r="AK1052" s="217"/>
      <c r="AL1052" s="217"/>
      <c r="AM1052" s="217"/>
      <c r="AN1052" s="217"/>
      <c r="AO1052" s="217"/>
      <c r="AP1052" s="217"/>
      <c r="AQ1052" s="217"/>
      <c r="AR1052" s="217"/>
      <c r="AS1052" s="217"/>
      <c r="AT1052" s="217"/>
      <c r="AU1052" s="217"/>
      <c r="AV1052" s="217"/>
    </row>
    <row r="1053" spans="36:48" x14ac:dyDescent="0.45">
      <c r="AJ1053" s="217"/>
      <c r="AK1053" s="217"/>
      <c r="AL1053" s="217"/>
      <c r="AM1053" s="217"/>
      <c r="AN1053" s="217"/>
      <c r="AO1053" s="217"/>
      <c r="AP1053" s="217"/>
      <c r="AQ1053" s="217"/>
      <c r="AR1053" s="217"/>
      <c r="AS1053" s="217"/>
      <c r="AT1053" s="217"/>
      <c r="AU1053" s="217"/>
      <c r="AV1053" s="217"/>
    </row>
    <row r="1054" spans="36:48" x14ac:dyDescent="0.45">
      <c r="AJ1054" s="217"/>
      <c r="AK1054" s="217"/>
      <c r="AL1054" s="217"/>
      <c r="AM1054" s="217"/>
      <c r="AN1054" s="217"/>
      <c r="AO1054" s="217"/>
      <c r="AP1054" s="217"/>
      <c r="AQ1054" s="217"/>
      <c r="AR1054" s="217"/>
      <c r="AS1054" s="217"/>
      <c r="AT1054" s="217"/>
      <c r="AU1054" s="217"/>
      <c r="AV1054" s="217"/>
    </row>
    <row r="1055" spans="36:48" x14ac:dyDescent="0.45">
      <c r="AJ1055" s="217"/>
      <c r="AK1055" s="217"/>
      <c r="AL1055" s="217"/>
      <c r="AM1055" s="217"/>
      <c r="AN1055" s="217"/>
      <c r="AO1055" s="217"/>
      <c r="AP1055" s="217"/>
      <c r="AQ1055" s="217"/>
      <c r="AR1055" s="217"/>
      <c r="AS1055" s="217"/>
      <c r="AT1055" s="217"/>
      <c r="AU1055" s="217"/>
      <c r="AV1055" s="217"/>
    </row>
    <row r="1056" spans="36:48" x14ac:dyDescent="0.45">
      <c r="AJ1056" s="217"/>
      <c r="AK1056" s="217"/>
      <c r="AL1056" s="217"/>
      <c r="AM1056" s="217"/>
      <c r="AN1056" s="217"/>
      <c r="AO1056" s="217"/>
      <c r="AP1056" s="217"/>
      <c r="AQ1056" s="217"/>
      <c r="AR1056" s="217"/>
      <c r="AS1056" s="217"/>
      <c r="AT1056" s="217"/>
      <c r="AU1056" s="217"/>
      <c r="AV1056" s="217"/>
    </row>
    <row r="1057" spans="36:48" x14ac:dyDescent="0.45">
      <c r="AJ1057" s="217"/>
      <c r="AK1057" s="217"/>
      <c r="AL1057" s="217"/>
      <c r="AM1057" s="217"/>
      <c r="AN1057" s="217"/>
      <c r="AO1057" s="217"/>
      <c r="AP1057" s="217"/>
      <c r="AQ1057" s="217"/>
      <c r="AR1057" s="217"/>
      <c r="AS1057" s="217"/>
      <c r="AT1057" s="217"/>
      <c r="AU1057" s="217"/>
      <c r="AV1057" s="217"/>
    </row>
    <row r="1058" spans="36:48" x14ac:dyDescent="0.45">
      <c r="AJ1058" s="217"/>
      <c r="AK1058" s="217"/>
      <c r="AL1058" s="217"/>
      <c r="AM1058" s="217"/>
      <c r="AN1058" s="217"/>
      <c r="AO1058" s="217"/>
      <c r="AP1058" s="217"/>
      <c r="AQ1058" s="217"/>
      <c r="AR1058" s="217"/>
      <c r="AS1058" s="217"/>
      <c r="AT1058" s="217"/>
      <c r="AU1058" s="217"/>
      <c r="AV1058" s="217"/>
    </row>
    <row r="1059" spans="36:48" x14ac:dyDescent="0.45">
      <c r="AJ1059" s="217"/>
      <c r="AK1059" s="217"/>
      <c r="AL1059" s="217"/>
      <c r="AM1059" s="217"/>
      <c r="AN1059" s="217"/>
      <c r="AO1059" s="217"/>
      <c r="AP1059" s="217"/>
      <c r="AQ1059" s="217"/>
      <c r="AR1059" s="217"/>
      <c r="AS1059" s="217"/>
      <c r="AT1059" s="217"/>
      <c r="AU1059" s="217"/>
      <c r="AV1059" s="217"/>
    </row>
    <row r="1060" spans="36:48" x14ac:dyDescent="0.45">
      <c r="AJ1060" s="217"/>
      <c r="AK1060" s="217"/>
      <c r="AL1060" s="217"/>
      <c r="AM1060" s="217"/>
      <c r="AN1060" s="217"/>
      <c r="AO1060" s="217"/>
      <c r="AP1060" s="217"/>
      <c r="AQ1060" s="217"/>
      <c r="AR1060" s="217"/>
      <c r="AS1060" s="217"/>
      <c r="AT1060" s="217"/>
      <c r="AU1060" s="217"/>
      <c r="AV1060" s="217"/>
    </row>
    <row r="1061" spans="36:48" x14ac:dyDescent="0.45">
      <c r="AJ1061" s="217"/>
      <c r="AK1061" s="217"/>
      <c r="AL1061" s="217"/>
      <c r="AM1061" s="217"/>
      <c r="AN1061" s="217"/>
      <c r="AO1061" s="217"/>
      <c r="AP1061" s="217"/>
      <c r="AQ1061" s="217"/>
      <c r="AR1061" s="217"/>
      <c r="AS1061" s="217"/>
      <c r="AT1061" s="217"/>
      <c r="AU1061" s="217"/>
      <c r="AV1061" s="217"/>
    </row>
    <row r="1062" spans="36:48" x14ac:dyDescent="0.45">
      <c r="AJ1062" s="217"/>
      <c r="AK1062" s="217"/>
      <c r="AL1062" s="217"/>
      <c r="AM1062" s="217"/>
      <c r="AN1062" s="217"/>
      <c r="AO1062" s="217"/>
      <c r="AP1062" s="217"/>
      <c r="AQ1062" s="217"/>
      <c r="AR1062" s="217"/>
      <c r="AS1062" s="217"/>
      <c r="AT1062" s="217"/>
      <c r="AU1062" s="217"/>
      <c r="AV1062" s="217"/>
    </row>
    <row r="1063" spans="36:48" x14ac:dyDescent="0.45">
      <c r="AJ1063" s="217"/>
      <c r="AK1063" s="217"/>
      <c r="AL1063" s="217"/>
      <c r="AM1063" s="217"/>
      <c r="AN1063" s="217"/>
      <c r="AO1063" s="217"/>
      <c r="AP1063" s="217"/>
      <c r="AQ1063" s="217"/>
      <c r="AR1063" s="217"/>
      <c r="AS1063" s="217"/>
      <c r="AT1063" s="217"/>
      <c r="AU1063" s="217"/>
      <c r="AV1063" s="217"/>
    </row>
    <row r="1064" spans="36:48" x14ac:dyDescent="0.45">
      <c r="AJ1064" s="217"/>
      <c r="AK1064" s="217"/>
      <c r="AL1064" s="217"/>
      <c r="AM1064" s="217"/>
      <c r="AN1064" s="217"/>
      <c r="AO1064" s="217"/>
      <c r="AP1064" s="217"/>
      <c r="AQ1064" s="217"/>
      <c r="AR1064" s="217"/>
      <c r="AS1064" s="217"/>
      <c r="AT1064" s="217"/>
      <c r="AU1064" s="217"/>
      <c r="AV1064" s="217"/>
    </row>
    <row r="1065" spans="36:48" x14ac:dyDescent="0.45">
      <c r="AJ1065" s="217"/>
      <c r="AK1065" s="217"/>
      <c r="AL1065" s="217"/>
      <c r="AM1065" s="217"/>
      <c r="AN1065" s="217"/>
      <c r="AO1065" s="217"/>
      <c r="AP1065" s="217"/>
      <c r="AQ1065" s="217"/>
      <c r="AR1065" s="217"/>
      <c r="AS1065" s="217"/>
      <c r="AT1065" s="217"/>
      <c r="AU1065" s="217"/>
      <c r="AV1065" s="217"/>
    </row>
    <row r="1066" spans="36:48" x14ac:dyDescent="0.45">
      <c r="AJ1066" s="217"/>
      <c r="AK1066" s="217"/>
      <c r="AL1066" s="217"/>
      <c r="AM1066" s="217"/>
      <c r="AN1066" s="217"/>
      <c r="AO1066" s="217"/>
      <c r="AP1066" s="217"/>
      <c r="AQ1066" s="217"/>
      <c r="AR1066" s="217"/>
      <c r="AS1066" s="217"/>
      <c r="AT1066" s="217"/>
      <c r="AU1066" s="217"/>
      <c r="AV1066" s="217"/>
    </row>
    <row r="1067" spans="36:48" x14ac:dyDescent="0.45">
      <c r="AJ1067" s="217"/>
      <c r="AK1067" s="217"/>
      <c r="AL1067" s="217"/>
      <c r="AM1067" s="217"/>
      <c r="AN1067" s="217"/>
      <c r="AO1067" s="217"/>
      <c r="AP1067" s="217"/>
      <c r="AQ1067" s="217"/>
      <c r="AR1067" s="217"/>
      <c r="AS1067" s="217"/>
      <c r="AT1067" s="217"/>
      <c r="AU1067" s="217"/>
      <c r="AV1067" s="217"/>
    </row>
    <row r="1068" spans="36:48" x14ac:dyDescent="0.45">
      <c r="AJ1068" s="217"/>
      <c r="AK1068" s="217"/>
      <c r="AL1068" s="217"/>
      <c r="AM1068" s="217"/>
      <c r="AN1068" s="217"/>
      <c r="AO1068" s="217"/>
      <c r="AP1068" s="217"/>
      <c r="AQ1068" s="217"/>
      <c r="AR1068" s="217"/>
      <c r="AS1068" s="217"/>
      <c r="AT1068" s="217"/>
      <c r="AU1068" s="217"/>
      <c r="AV1068" s="217"/>
    </row>
    <row r="1069" spans="36:48" x14ac:dyDescent="0.45">
      <c r="AJ1069" s="217"/>
      <c r="AK1069" s="217"/>
      <c r="AL1069" s="217"/>
      <c r="AM1069" s="217"/>
      <c r="AN1069" s="217"/>
      <c r="AO1069" s="217"/>
      <c r="AP1069" s="217"/>
      <c r="AQ1069" s="217"/>
      <c r="AR1069" s="217"/>
      <c r="AS1069" s="217"/>
      <c r="AT1069" s="217"/>
      <c r="AU1069" s="217"/>
      <c r="AV1069" s="217"/>
    </row>
    <row r="1070" spans="36:48" x14ac:dyDescent="0.45">
      <c r="AJ1070" s="217"/>
      <c r="AK1070" s="217"/>
      <c r="AL1070" s="217"/>
      <c r="AM1070" s="217"/>
      <c r="AN1070" s="217"/>
      <c r="AO1070" s="217"/>
      <c r="AP1070" s="217"/>
      <c r="AQ1070" s="217"/>
      <c r="AR1070" s="217"/>
      <c r="AS1070" s="217"/>
      <c r="AT1070" s="217"/>
      <c r="AU1070" s="217"/>
      <c r="AV1070" s="217"/>
    </row>
    <row r="1071" spans="36:48" x14ac:dyDescent="0.45">
      <c r="AJ1071" s="217"/>
      <c r="AK1071" s="217"/>
      <c r="AL1071" s="217"/>
      <c r="AM1071" s="217"/>
      <c r="AN1071" s="217"/>
      <c r="AO1071" s="217"/>
      <c r="AP1071" s="217"/>
      <c r="AQ1071" s="217"/>
      <c r="AR1071" s="217"/>
      <c r="AS1071" s="217"/>
      <c r="AT1071" s="217"/>
      <c r="AU1071" s="217"/>
      <c r="AV1071" s="217"/>
    </row>
    <row r="1072" spans="36:48" x14ac:dyDescent="0.45">
      <c r="AJ1072" s="217"/>
      <c r="AK1072" s="217"/>
      <c r="AL1072" s="217"/>
      <c r="AM1072" s="217"/>
      <c r="AN1072" s="217"/>
      <c r="AO1072" s="217"/>
      <c r="AP1072" s="217"/>
      <c r="AQ1072" s="217"/>
      <c r="AR1072" s="217"/>
      <c r="AS1072" s="217"/>
      <c r="AT1072" s="217"/>
      <c r="AU1072" s="217"/>
      <c r="AV1072" s="217"/>
    </row>
    <row r="1073" spans="36:48" x14ac:dyDescent="0.45">
      <c r="AJ1073" s="217"/>
      <c r="AK1073" s="217"/>
      <c r="AL1073" s="217"/>
      <c r="AM1073" s="217"/>
      <c r="AN1073" s="217"/>
      <c r="AO1073" s="217"/>
      <c r="AP1073" s="217"/>
      <c r="AQ1073" s="217"/>
      <c r="AR1073" s="217"/>
      <c r="AS1073" s="217"/>
      <c r="AT1073" s="217"/>
      <c r="AU1073" s="217"/>
      <c r="AV1073" s="217"/>
    </row>
    <row r="1074" spans="36:48" x14ac:dyDescent="0.45">
      <c r="AJ1074" s="217"/>
      <c r="AK1074" s="217"/>
      <c r="AL1074" s="217"/>
      <c r="AM1074" s="217"/>
      <c r="AN1074" s="217"/>
      <c r="AO1074" s="217"/>
      <c r="AP1074" s="217"/>
      <c r="AQ1074" s="217"/>
      <c r="AR1074" s="217"/>
      <c r="AS1074" s="217"/>
      <c r="AT1074" s="217"/>
      <c r="AU1074" s="217"/>
      <c r="AV1074" s="217"/>
    </row>
    <row r="1075" spans="36:48" x14ac:dyDescent="0.45">
      <c r="AJ1075" s="217"/>
      <c r="AK1075" s="217"/>
      <c r="AL1075" s="217"/>
      <c r="AM1075" s="217"/>
      <c r="AN1075" s="217"/>
      <c r="AO1075" s="217"/>
      <c r="AP1075" s="217"/>
      <c r="AQ1075" s="217"/>
      <c r="AR1075" s="217"/>
      <c r="AS1075" s="217"/>
      <c r="AT1075" s="217"/>
      <c r="AU1075" s="217"/>
      <c r="AV1075" s="217"/>
    </row>
    <row r="1076" spans="36:48" x14ac:dyDescent="0.45">
      <c r="AJ1076" s="217"/>
      <c r="AK1076" s="217"/>
      <c r="AL1076" s="217"/>
      <c r="AM1076" s="217"/>
      <c r="AN1076" s="217"/>
      <c r="AO1076" s="217"/>
      <c r="AP1076" s="217"/>
      <c r="AQ1076" s="217"/>
      <c r="AR1076" s="217"/>
      <c r="AS1076" s="217"/>
      <c r="AT1076" s="217"/>
      <c r="AU1076" s="217"/>
      <c r="AV1076" s="217"/>
    </row>
    <row r="1077" spans="36:48" x14ac:dyDescent="0.45">
      <c r="AJ1077" s="217"/>
      <c r="AK1077" s="217"/>
      <c r="AL1077" s="217"/>
      <c r="AM1077" s="217"/>
      <c r="AN1077" s="217"/>
      <c r="AO1077" s="217"/>
      <c r="AP1077" s="217"/>
      <c r="AQ1077" s="217"/>
      <c r="AR1077" s="217"/>
      <c r="AS1077" s="217"/>
      <c r="AT1077" s="217"/>
      <c r="AU1077" s="217"/>
      <c r="AV1077" s="217"/>
    </row>
    <row r="1078" spans="36:48" x14ac:dyDescent="0.45">
      <c r="AJ1078" s="217"/>
      <c r="AK1078" s="217"/>
      <c r="AL1078" s="217"/>
      <c r="AM1078" s="217"/>
      <c r="AN1078" s="217"/>
      <c r="AO1078" s="217"/>
      <c r="AP1078" s="217"/>
      <c r="AQ1078" s="217"/>
      <c r="AR1078" s="217"/>
      <c r="AS1078" s="217"/>
      <c r="AT1078" s="217"/>
      <c r="AU1078" s="217"/>
      <c r="AV1078" s="217"/>
    </row>
    <row r="1079" spans="36:48" x14ac:dyDescent="0.45">
      <c r="AJ1079" s="217"/>
      <c r="AK1079" s="217"/>
      <c r="AL1079" s="217"/>
      <c r="AM1079" s="217"/>
      <c r="AN1079" s="217"/>
      <c r="AO1079" s="217"/>
      <c r="AP1079" s="217"/>
      <c r="AQ1079" s="217"/>
      <c r="AR1079" s="217"/>
      <c r="AS1079" s="217"/>
      <c r="AT1079" s="217"/>
      <c r="AU1079" s="217"/>
      <c r="AV1079" s="217"/>
    </row>
    <row r="1080" spans="36:48" x14ac:dyDescent="0.45">
      <c r="AJ1080" s="217"/>
      <c r="AK1080" s="217"/>
      <c r="AL1080" s="217"/>
      <c r="AM1080" s="217"/>
      <c r="AN1080" s="217"/>
      <c r="AO1080" s="217"/>
      <c r="AP1080" s="217"/>
      <c r="AQ1080" s="217"/>
      <c r="AR1080" s="217"/>
      <c r="AS1080" s="217"/>
      <c r="AT1080" s="217"/>
      <c r="AU1080" s="217"/>
      <c r="AV1080" s="217"/>
    </row>
    <row r="1081" spans="36:48" x14ac:dyDescent="0.45">
      <c r="AJ1081" s="217"/>
      <c r="AK1081" s="217"/>
      <c r="AL1081" s="217"/>
      <c r="AM1081" s="217"/>
      <c r="AN1081" s="217"/>
      <c r="AO1081" s="217"/>
      <c r="AP1081" s="217"/>
      <c r="AQ1081" s="217"/>
      <c r="AR1081" s="217"/>
      <c r="AS1081" s="217"/>
      <c r="AT1081" s="217"/>
      <c r="AU1081" s="217"/>
      <c r="AV1081" s="217"/>
    </row>
    <row r="1082" spans="36:48" x14ac:dyDescent="0.45">
      <c r="AJ1082" s="217"/>
      <c r="AK1082" s="217"/>
      <c r="AL1082" s="217"/>
      <c r="AM1082" s="217"/>
      <c r="AN1082" s="217"/>
      <c r="AO1082" s="217"/>
      <c r="AP1082" s="217"/>
      <c r="AQ1082" s="217"/>
      <c r="AR1082" s="217"/>
      <c r="AS1082" s="217"/>
      <c r="AT1082" s="217"/>
      <c r="AU1082" s="217"/>
      <c r="AV1082" s="217"/>
    </row>
    <row r="1083" spans="36:48" x14ac:dyDescent="0.45">
      <c r="AJ1083" s="217"/>
      <c r="AK1083" s="217"/>
      <c r="AL1083" s="217"/>
      <c r="AM1083" s="217"/>
      <c r="AN1083" s="217"/>
      <c r="AO1083" s="217"/>
      <c r="AP1083" s="217"/>
      <c r="AQ1083" s="217"/>
      <c r="AR1083" s="217"/>
      <c r="AS1083" s="217"/>
      <c r="AT1083" s="217"/>
      <c r="AU1083" s="217"/>
      <c r="AV1083" s="217"/>
    </row>
    <row r="1084" spans="36:48" x14ac:dyDescent="0.45">
      <c r="AJ1084" s="217"/>
      <c r="AK1084" s="217"/>
      <c r="AL1084" s="217"/>
      <c r="AM1084" s="217"/>
      <c r="AN1084" s="217"/>
      <c r="AO1084" s="217"/>
      <c r="AP1084" s="217"/>
      <c r="AQ1084" s="217"/>
      <c r="AR1084" s="217"/>
      <c r="AS1084" s="217"/>
      <c r="AT1084" s="217"/>
      <c r="AU1084" s="217"/>
      <c r="AV1084" s="217"/>
    </row>
    <row r="1085" spans="36:48" x14ac:dyDescent="0.45">
      <c r="AJ1085" s="217"/>
      <c r="AK1085" s="217"/>
      <c r="AL1085" s="217"/>
      <c r="AM1085" s="217"/>
      <c r="AN1085" s="217"/>
      <c r="AO1085" s="217"/>
      <c r="AP1085" s="217"/>
      <c r="AQ1085" s="217"/>
      <c r="AR1085" s="217"/>
      <c r="AS1085" s="217"/>
      <c r="AT1085" s="217"/>
      <c r="AU1085" s="217"/>
      <c r="AV1085" s="217"/>
    </row>
    <row r="1086" spans="36:48" x14ac:dyDescent="0.45">
      <c r="AJ1086" s="217"/>
      <c r="AK1086" s="217"/>
      <c r="AL1086" s="217"/>
      <c r="AM1086" s="217"/>
      <c r="AN1086" s="217"/>
      <c r="AO1086" s="217"/>
      <c r="AP1086" s="217"/>
      <c r="AQ1086" s="217"/>
      <c r="AR1086" s="217"/>
      <c r="AS1086" s="217"/>
      <c r="AT1086" s="217"/>
      <c r="AU1086" s="217"/>
      <c r="AV1086" s="217"/>
    </row>
    <row r="1087" spans="36:48" x14ac:dyDescent="0.45">
      <c r="AJ1087" s="217"/>
      <c r="AK1087" s="217"/>
      <c r="AL1087" s="217"/>
      <c r="AM1087" s="217"/>
      <c r="AN1087" s="217"/>
      <c r="AO1087" s="217"/>
      <c r="AP1087" s="217"/>
      <c r="AQ1087" s="217"/>
      <c r="AR1087" s="217"/>
      <c r="AS1087" s="217"/>
      <c r="AT1087" s="217"/>
      <c r="AU1087" s="217"/>
      <c r="AV1087" s="217"/>
    </row>
    <row r="1088" spans="36:48" x14ac:dyDescent="0.45">
      <c r="AJ1088" s="217"/>
      <c r="AK1088" s="217"/>
      <c r="AL1088" s="217"/>
      <c r="AM1088" s="217"/>
      <c r="AN1088" s="217"/>
      <c r="AO1088" s="217"/>
      <c r="AP1088" s="217"/>
      <c r="AQ1088" s="217"/>
      <c r="AR1088" s="217"/>
      <c r="AS1088" s="217"/>
      <c r="AT1088" s="217"/>
      <c r="AU1088" s="217"/>
      <c r="AV1088" s="217"/>
    </row>
    <row r="1089" spans="36:48" x14ac:dyDescent="0.45">
      <c r="AJ1089" s="217"/>
      <c r="AK1089" s="217"/>
      <c r="AL1089" s="217"/>
      <c r="AM1089" s="217"/>
      <c r="AN1089" s="217"/>
      <c r="AO1089" s="217"/>
      <c r="AP1089" s="217"/>
      <c r="AQ1089" s="217"/>
      <c r="AR1089" s="217"/>
      <c r="AS1089" s="217"/>
      <c r="AT1089" s="217"/>
      <c r="AU1089" s="217"/>
      <c r="AV1089" s="217"/>
    </row>
    <row r="1090" spans="36:48" x14ac:dyDescent="0.45">
      <c r="AJ1090" s="217"/>
      <c r="AK1090" s="217"/>
      <c r="AL1090" s="217"/>
      <c r="AM1090" s="217"/>
      <c r="AN1090" s="217"/>
      <c r="AO1090" s="217"/>
      <c r="AP1090" s="217"/>
      <c r="AQ1090" s="217"/>
      <c r="AR1090" s="217"/>
      <c r="AS1090" s="217"/>
      <c r="AT1090" s="217"/>
      <c r="AU1090" s="217"/>
      <c r="AV1090" s="217"/>
    </row>
    <row r="1091" spans="36:48" x14ac:dyDescent="0.45">
      <c r="AJ1091" s="217"/>
      <c r="AK1091" s="217"/>
      <c r="AL1091" s="217"/>
      <c r="AM1091" s="217"/>
      <c r="AN1091" s="217"/>
      <c r="AO1091" s="217"/>
      <c r="AP1091" s="217"/>
      <c r="AQ1091" s="217"/>
      <c r="AR1091" s="217"/>
      <c r="AS1091" s="217"/>
      <c r="AT1091" s="217"/>
      <c r="AU1091" s="217"/>
      <c r="AV1091" s="217"/>
    </row>
    <row r="1092" spans="36:48" x14ac:dyDescent="0.45">
      <c r="AJ1092" s="217"/>
      <c r="AK1092" s="217"/>
      <c r="AL1092" s="217"/>
      <c r="AM1092" s="217"/>
      <c r="AN1092" s="217"/>
      <c r="AO1092" s="217"/>
      <c r="AP1092" s="217"/>
      <c r="AQ1092" s="217"/>
      <c r="AR1092" s="217"/>
      <c r="AS1092" s="217"/>
      <c r="AT1092" s="217"/>
      <c r="AU1092" s="217"/>
      <c r="AV1092" s="217"/>
    </row>
    <row r="1093" spans="36:48" x14ac:dyDescent="0.45">
      <c r="AJ1093" s="217"/>
      <c r="AK1093" s="217"/>
      <c r="AL1093" s="217"/>
      <c r="AM1093" s="217"/>
      <c r="AN1093" s="217"/>
      <c r="AO1093" s="217"/>
      <c r="AP1093" s="217"/>
      <c r="AQ1093" s="217"/>
      <c r="AR1093" s="217"/>
      <c r="AS1093" s="217"/>
      <c r="AT1093" s="217"/>
      <c r="AU1093" s="217"/>
      <c r="AV1093" s="217"/>
    </row>
    <row r="1094" spans="36:48" x14ac:dyDescent="0.45">
      <c r="AJ1094" s="217"/>
      <c r="AK1094" s="217"/>
      <c r="AL1094" s="217"/>
      <c r="AM1094" s="217"/>
      <c r="AN1094" s="217"/>
      <c r="AO1094" s="217"/>
      <c r="AP1094" s="217"/>
      <c r="AQ1094" s="217"/>
      <c r="AR1094" s="217"/>
      <c r="AS1094" s="217"/>
      <c r="AT1094" s="217"/>
      <c r="AU1094" s="217"/>
      <c r="AV1094" s="217"/>
    </row>
    <row r="1095" spans="36:48" x14ac:dyDescent="0.45">
      <c r="AJ1095" s="217"/>
      <c r="AK1095" s="217"/>
      <c r="AL1095" s="217"/>
      <c r="AM1095" s="217"/>
      <c r="AN1095" s="217"/>
      <c r="AO1095" s="217"/>
      <c r="AP1095" s="217"/>
      <c r="AQ1095" s="217"/>
      <c r="AR1095" s="217"/>
      <c r="AS1095" s="217"/>
      <c r="AT1095" s="217"/>
      <c r="AU1095" s="217"/>
      <c r="AV1095" s="217"/>
    </row>
    <row r="1096" spans="36:48" x14ac:dyDescent="0.45">
      <c r="AJ1096" s="217"/>
      <c r="AK1096" s="217"/>
      <c r="AL1096" s="217"/>
      <c r="AM1096" s="217"/>
      <c r="AN1096" s="217"/>
      <c r="AO1096" s="217"/>
      <c r="AP1096" s="217"/>
      <c r="AQ1096" s="217"/>
      <c r="AR1096" s="217"/>
      <c r="AS1096" s="217"/>
      <c r="AT1096" s="217"/>
      <c r="AU1096" s="217"/>
      <c r="AV1096" s="217"/>
    </row>
    <row r="1097" spans="36:48" x14ac:dyDescent="0.45">
      <c r="AJ1097" s="217"/>
      <c r="AK1097" s="217"/>
      <c r="AL1097" s="217"/>
      <c r="AM1097" s="217"/>
      <c r="AN1097" s="217"/>
      <c r="AO1097" s="217"/>
      <c r="AP1097" s="217"/>
      <c r="AQ1097" s="217"/>
      <c r="AR1097" s="217"/>
      <c r="AS1097" s="217"/>
      <c r="AT1097" s="217"/>
      <c r="AU1097" s="217"/>
      <c r="AV1097" s="217"/>
    </row>
    <row r="1098" spans="36:48" x14ac:dyDescent="0.45">
      <c r="AJ1098" s="217"/>
      <c r="AK1098" s="217"/>
      <c r="AL1098" s="217"/>
      <c r="AM1098" s="217"/>
      <c r="AN1098" s="217"/>
      <c r="AO1098" s="217"/>
      <c r="AP1098" s="217"/>
      <c r="AQ1098" s="217"/>
      <c r="AR1098" s="217"/>
      <c r="AS1098" s="217"/>
      <c r="AT1098" s="217"/>
      <c r="AU1098" s="217"/>
      <c r="AV1098" s="217"/>
    </row>
    <row r="1099" spans="36:48" x14ac:dyDescent="0.45">
      <c r="AJ1099" s="217"/>
      <c r="AK1099" s="217"/>
      <c r="AL1099" s="217"/>
      <c r="AM1099" s="217"/>
      <c r="AN1099" s="217"/>
      <c r="AO1099" s="217"/>
      <c r="AP1099" s="217"/>
      <c r="AQ1099" s="217"/>
      <c r="AR1099" s="217"/>
      <c r="AS1099" s="217"/>
      <c r="AT1099" s="217"/>
      <c r="AU1099" s="217"/>
      <c r="AV1099" s="217"/>
    </row>
    <row r="1100" spans="36:48" x14ac:dyDescent="0.45">
      <c r="AJ1100" s="217"/>
      <c r="AK1100" s="217"/>
      <c r="AL1100" s="217"/>
      <c r="AM1100" s="217"/>
      <c r="AN1100" s="217"/>
      <c r="AO1100" s="217"/>
      <c r="AP1100" s="217"/>
      <c r="AQ1100" s="217"/>
      <c r="AR1100" s="217"/>
      <c r="AS1100" s="217"/>
      <c r="AT1100" s="217"/>
      <c r="AU1100" s="217"/>
      <c r="AV1100" s="217"/>
    </row>
    <row r="1101" spans="36:48" x14ac:dyDescent="0.45">
      <c r="AJ1101" s="217"/>
      <c r="AK1101" s="217"/>
      <c r="AL1101" s="217"/>
      <c r="AM1101" s="217"/>
      <c r="AN1101" s="217"/>
      <c r="AO1101" s="217"/>
      <c r="AP1101" s="217"/>
      <c r="AQ1101" s="217"/>
      <c r="AR1101" s="217"/>
      <c r="AS1101" s="217"/>
      <c r="AT1101" s="217"/>
      <c r="AU1101" s="217"/>
      <c r="AV1101" s="217"/>
    </row>
    <row r="1102" spans="36:48" x14ac:dyDescent="0.45">
      <c r="AJ1102" s="217"/>
      <c r="AK1102" s="217"/>
      <c r="AL1102" s="217"/>
      <c r="AM1102" s="217"/>
      <c r="AN1102" s="217"/>
      <c r="AO1102" s="217"/>
      <c r="AP1102" s="217"/>
      <c r="AQ1102" s="217"/>
      <c r="AR1102" s="217"/>
      <c r="AS1102" s="217"/>
      <c r="AT1102" s="217"/>
      <c r="AU1102" s="217"/>
      <c r="AV1102" s="217"/>
    </row>
    <row r="1103" spans="36:48" x14ac:dyDescent="0.45">
      <c r="AJ1103" s="217"/>
      <c r="AK1103" s="217"/>
      <c r="AL1103" s="217"/>
      <c r="AM1103" s="217"/>
      <c r="AN1103" s="217"/>
      <c r="AO1103" s="217"/>
      <c r="AP1103" s="217"/>
      <c r="AQ1103" s="217"/>
      <c r="AR1103" s="217"/>
      <c r="AS1103" s="217"/>
      <c r="AT1103" s="217"/>
      <c r="AU1103" s="217"/>
      <c r="AV1103" s="217"/>
    </row>
    <row r="1104" spans="36:48" x14ac:dyDescent="0.45">
      <c r="AJ1104" s="217"/>
      <c r="AK1104" s="217"/>
      <c r="AL1104" s="217"/>
      <c r="AM1104" s="217"/>
      <c r="AN1104" s="217"/>
      <c r="AO1104" s="217"/>
      <c r="AP1104" s="217"/>
      <c r="AQ1104" s="217"/>
      <c r="AR1104" s="217"/>
      <c r="AS1104" s="217"/>
      <c r="AT1104" s="217"/>
      <c r="AU1104" s="217"/>
      <c r="AV1104" s="217"/>
    </row>
    <row r="1105" spans="36:48" x14ac:dyDescent="0.45">
      <c r="AJ1105" s="217"/>
      <c r="AK1105" s="217"/>
      <c r="AL1105" s="217"/>
      <c r="AM1105" s="217"/>
      <c r="AN1105" s="217"/>
      <c r="AO1105" s="217"/>
      <c r="AP1105" s="217"/>
      <c r="AQ1105" s="217"/>
      <c r="AR1105" s="217"/>
      <c r="AS1105" s="217"/>
      <c r="AT1105" s="217"/>
      <c r="AU1105" s="217"/>
      <c r="AV1105" s="217"/>
    </row>
    <row r="1106" spans="36:48" x14ac:dyDescent="0.45">
      <c r="AJ1106" s="217"/>
      <c r="AK1106" s="217"/>
      <c r="AL1106" s="217"/>
      <c r="AM1106" s="217"/>
      <c r="AN1106" s="217"/>
      <c r="AO1106" s="217"/>
      <c r="AP1106" s="217"/>
      <c r="AQ1106" s="217"/>
      <c r="AR1106" s="217"/>
      <c r="AS1106" s="217"/>
      <c r="AT1106" s="217"/>
      <c r="AU1106" s="217"/>
      <c r="AV1106" s="217"/>
    </row>
    <row r="1107" spans="36:48" x14ac:dyDescent="0.45">
      <c r="AJ1107" s="217"/>
      <c r="AK1107" s="217"/>
      <c r="AL1107" s="217"/>
      <c r="AM1107" s="217"/>
      <c r="AN1107" s="217"/>
      <c r="AO1107" s="217"/>
      <c r="AP1107" s="217"/>
      <c r="AQ1107" s="217"/>
      <c r="AR1107" s="217"/>
      <c r="AS1107" s="217"/>
      <c r="AT1107" s="217"/>
      <c r="AU1107" s="217"/>
      <c r="AV1107" s="217"/>
    </row>
    <row r="1108" spans="36:48" x14ac:dyDescent="0.45">
      <c r="AJ1108" s="217"/>
      <c r="AK1108" s="217"/>
      <c r="AL1108" s="217"/>
      <c r="AM1108" s="217"/>
      <c r="AN1108" s="217"/>
      <c r="AO1108" s="217"/>
      <c r="AP1108" s="217"/>
      <c r="AQ1108" s="217"/>
      <c r="AR1108" s="217"/>
      <c r="AS1108" s="217"/>
      <c r="AT1108" s="217"/>
      <c r="AU1108" s="217"/>
      <c r="AV1108" s="217"/>
    </row>
    <row r="1109" spans="36:48" x14ac:dyDescent="0.45">
      <c r="AJ1109" s="217"/>
      <c r="AK1109" s="217"/>
      <c r="AL1109" s="217"/>
      <c r="AM1109" s="217"/>
      <c r="AN1109" s="217"/>
      <c r="AO1109" s="217"/>
      <c r="AP1109" s="217"/>
      <c r="AQ1109" s="217"/>
      <c r="AR1109" s="217"/>
      <c r="AS1109" s="217"/>
      <c r="AT1109" s="217"/>
      <c r="AU1109" s="217"/>
      <c r="AV1109" s="217"/>
    </row>
    <row r="1110" spans="36:48" x14ac:dyDescent="0.45">
      <c r="AJ1110" s="217"/>
      <c r="AK1110" s="217"/>
      <c r="AL1110" s="217"/>
      <c r="AM1110" s="217"/>
      <c r="AN1110" s="217"/>
      <c r="AO1110" s="217"/>
      <c r="AP1110" s="217"/>
      <c r="AQ1110" s="217"/>
      <c r="AR1110" s="217"/>
      <c r="AS1110" s="217"/>
      <c r="AT1110" s="217"/>
      <c r="AU1110" s="217"/>
      <c r="AV1110" s="217"/>
    </row>
    <row r="1111" spans="36:48" x14ac:dyDescent="0.45">
      <c r="AJ1111" s="217"/>
      <c r="AK1111" s="217"/>
      <c r="AL1111" s="217"/>
      <c r="AM1111" s="217"/>
      <c r="AN1111" s="217"/>
      <c r="AO1111" s="217"/>
      <c r="AP1111" s="217"/>
      <c r="AQ1111" s="217"/>
      <c r="AR1111" s="217"/>
      <c r="AS1111" s="217"/>
      <c r="AT1111" s="217"/>
      <c r="AU1111" s="217"/>
      <c r="AV1111" s="217"/>
    </row>
    <row r="1112" spans="36:48" x14ac:dyDescent="0.45">
      <c r="AJ1112" s="217"/>
      <c r="AK1112" s="217"/>
      <c r="AL1112" s="217"/>
      <c r="AM1112" s="217"/>
      <c r="AN1112" s="217"/>
      <c r="AO1112" s="217"/>
      <c r="AP1112" s="217"/>
      <c r="AQ1112" s="217"/>
      <c r="AR1112" s="217"/>
      <c r="AS1112" s="217"/>
      <c r="AT1112" s="217"/>
      <c r="AU1112" s="217"/>
      <c r="AV1112" s="217"/>
    </row>
    <row r="1113" spans="36:48" x14ac:dyDescent="0.45">
      <c r="AJ1113" s="217"/>
      <c r="AK1113" s="217"/>
      <c r="AL1113" s="217"/>
      <c r="AM1113" s="217"/>
      <c r="AN1113" s="217"/>
      <c r="AO1113" s="217"/>
      <c r="AP1113" s="217"/>
      <c r="AQ1113" s="217"/>
      <c r="AR1113" s="217"/>
      <c r="AS1113" s="217"/>
      <c r="AT1113" s="217"/>
      <c r="AU1113" s="217"/>
      <c r="AV1113" s="217"/>
    </row>
    <row r="1114" spans="36:48" x14ac:dyDescent="0.45">
      <c r="AJ1114" s="217"/>
      <c r="AK1114" s="217"/>
      <c r="AL1114" s="217"/>
      <c r="AM1114" s="217"/>
      <c r="AN1114" s="217"/>
      <c r="AO1114" s="217"/>
      <c r="AP1114" s="217"/>
      <c r="AQ1114" s="217"/>
      <c r="AR1114" s="217"/>
      <c r="AS1114" s="217"/>
      <c r="AT1114" s="217"/>
      <c r="AU1114" s="217"/>
      <c r="AV1114" s="217"/>
    </row>
    <row r="1115" spans="36:48" x14ac:dyDescent="0.45">
      <c r="AJ1115" s="217"/>
      <c r="AK1115" s="217"/>
      <c r="AL1115" s="217"/>
      <c r="AM1115" s="217"/>
      <c r="AN1115" s="217"/>
      <c r="AO1115" s="217"/>
      <c r="AP1115" s="217"/>
      <c r="AQ1115" s="217"/>
      <c r="AR1115" s="217"/>
      <c r="AS1115" s="217"/>
      <c r="AT1115" s="217"/>
      <c r="AU1115" s="217"/>
      <c r="AV1115" s="217"/>
    </row>
    <row r="1116" spans="36:48" x14ac:dyDescent="0.45">
      <c r="AJ1116" s="217"/>
      <c r="AK1116" s="217"/>
      <c r="AL1116" s="217"/>
      <c r="AM1116" s="217"/>
      <c r="AN1116" s="217"/>
      <c r="AO1116" s="217"/>
      <c r="AP1116" s="217"/>
      <c r="AQ1116" s="217"/>
      <c r="AR1116" s="217"/>
      <c r="AS1116" s="217"/>
      <c r="AT1116" s="217"/>
      <c r="AU1116" s="217"/>
      <c r="AV1116" s="217"/>
    </row>
    <row r="1117" spans="36:48" x14ac:dyDescent="0.45">
      <c r="AJ1117" s="217"/>
      <c r="AK1117" s="217"/>
      <c r="AL1117" s="217"/>
      <c r="AM1117" s="217"/>
      <c r="AN1117" s="217"/>
      <c r="AO1117" s="217"/>
      <c r="AP1117" s="217"/>
      <c r="AQ1117" s="217"/>
      <c r="AR1117" s="217"/>
      <c r="AS1117" s="217"/>
      <c r="AT1117" s="217"/>
      <c r="AU1117" s="217"/>
      <c r="AV1117" s="217"/>
    </row>
    <row r="1118" spans="36:48" x14ac:dyDescent="0.45">
      <c r="AJ1118" s="217"/>
      <c r="AK1118" s="217"/>
      <c r="AL1118" s="217"/>
      <c r="AM1118" s="217"/>
      <c r="AN1118" s="217"/>
      <c r="AO1118" s="217"/>
      <c r="AP1118" s="217"/>
      <c r="AQ1118" s="217"/>
      <c r="AR1118" s="217"/>
      <c r="AS1118" s="217"/>
      <c r="AT1118" s="217"/>
      <c r="AU1118" s="217"/>
      <c r="AV1118" s="217"/>
    </row>
    <row r="1119" spans="36:48" x14ac:dyDescent="0.45">
      <c r="AJ1119" s="217"/>
      <c r="AK1119" s="217"/>
      <c r="AL1119" s="217"/>
      <c r="AM1119" s="217"/>
      <c r="AN1119" s="217"/>
      <c r="AO1119" s="217"/>
      <c r="AP1119" s="217"/>
      <c r="AQ1119" s="217"/>
      <c r="AR1119" s="217"/>
      <c r="AS1119" s="217"/>
      <c r="AT1119" s="217"/>
      <c r="AU1119" s="217"/>
      <c r="AV1119" s="217"/>
    </row>
    <row r="1120" spans="36:48" x14ac:dyDescent="0.45">
      <c r="AJ1120" s="217"/>
      <c r="AK1120" s="217"/>
      <c r="AL1120" s="217"/>
      <c r="AM1120" s="217"/>
      <c r="AN1120" s="217"/>
      <c r="AO1120" s="217"/>
      <c r="AP1120" s="217"/>
      <c r="AQ1120" s="217"/>
      <c r="AR1120" s="217"/>
      <c r="AS1120" s="217"/>
      <c r="AT1120" s="217"/>
      <c r="AU1120" s="217"/>
      <c r="AV1120" s="217"/>
    </row>
    <row r="1121" spans="36:48" x14ac:dyDescent="0.45">
      <c r="AJ1121" s="217"/>
      <c r="AK1121" s="217"/>
      <c r="AL1121" s="217"/>
      <c r="AM1121" s="217"/>
      <c r="AN1121" s="217"/>
      <c r="AO1121" s="217"/>
      <c r="AP1121" s="217"/>
      <c r="AQ1121" s="217"/>
      <c r="AR1121" s="217"/>
      <c r="AS1121" s="217"/>
      <c r="AT1121" s="217"/>
      <c r="AU1121" s="217"/>
      <c r="AV1121" s="217"/>
    </row>
    <row r="1122" spans="36:48" x14ac:dyDescent="0.45">
      <c r="AJ1122" s="217"/>
      <c r="AK1122" s="217"/>
      <c r="AL1122" s="217"/>
      <c r="AM1122" s="217"/>
      <c r="AN1122" s="217"/>
      <c r="AO1122" s="217"/>
      <c r="AP1122" s="217"/>
      <c r="AQ1122" s="217"/>
      <c r="AR1122" s="217"/>
      <c r="AS1122" s="217"/>
      <c r="AT1122" s="217"/>
      <c r="AU1122" s="217"/>
      <c r="AV1122" s="217"/>
    </row>
    <row r="1123" spans="36:48" x14ac:dyDescent="0.45">
      <c r="AJ1123" s="217"/>
      <c r="AK1123" s="217"/>
      <c r="AL1123" s="217"/>
      <c r="AM1123" s="217"/>
      <c r="AN1123" s="217"/>
      <c r="AO1123" s="217"/>
      <c r="AP1123" s="217"/>
      <c r="AQ1123" s="217"/>
      <c r="AR1123" s="217"/>
      <c r="AS1123" s="217"/>
      <c r="AT1123" s="217"/>
      <c r="AU1123" s="217"/>
      <c r="AV1123" s="217"/>
    </row>
    <row r="1124" spans="36:48" x14ac:dyDescent="0.45">
      <c r="AJ1124" s="217"/>
      <c r="AK1124" s="217"/>
      <c r="AL1124" s="217"/>
      <c r="AM1124" s="217"/>
      <c r="AN1124" s="217"/>
      <c r="AO1124" s="217"/>
      <c r="AP1124" s="217"/>
      <c r="AQ1124" s="217"/>
      <c r="AR1124" s="217"/>
      <c r="AS1124" s="217"/>
      <c r="AT1124" s="217"/>
      <c r="AU1124" s="217"/>
      <c r="AV1124" s="217"/>
    </row>
    <row r="1125" spans="36:48" x14ac:dyDescent="0.45">
      <c r="AJ1125" s="217"/>
      <c r="AK1125" s="217"/>
      <c r="AL1125" s="217"/>
      <c r="AM1125" s="217"/>
      <c r="AN1125" s="217"/>
      <c r="AO1125" s="217"/>
      <c r="AP1125" s="217"/>
      <c r="AQ1125" s="217"/>
      <c r="AR1125" s="217"/>
      <c r="AS1125" s="217"/>
      <c r="AT1125" s="217"/>
      <c r="AU1125" s="217"/>
      <c r="AV1125" s="217"/>
    </row>
    <row r="1126" spans="36:48" x14ac:dyDescent="0.45">
      <c r="AJ1126" s="217"/>
      <c r="AK1126" s="217"/>
      <c r="AL1126" s="217"/>
      <c r="AM1126" s="217"/>
      <c r="AN1126" s="217"/>
      <c r="AO1126" s="217"/>
      <c r="AP1126" s="217"/>
      <c r="AQ1126" s="217"/>
      <c r="AR1126" s="217"/>
      <c r="AS1126" s="217"/>
      <c r="AT1126" s="217"/>
      <c r="AU1126" s="217"/>
      <c r="AV1126" s="217"/>
    </row>
    <row r="1127" spans="36:48" x14ac:dyDescent="0.45">
      <c r="AJ1127" s="217"/>
      <c r="AK1127" s="217"/>
      <c r="AL1127" s="217"/>
      <c r="AM1127" s="217"/>
      <c r="AN1127" s="217"/>
      <c r="AO1127" s="217"/>
      <c r="AP1127" s="217"/>
      <c r="AQ1127" s="217"/>
      <c r="AR1127" s="217"/>
      <c r="AS1127" s="217"/>
      <c r="AT1127" s="217"/>
      <c r="AU1127" s="217"/>
      <c r="AV1127" s="217"/>
    </row>
    <row r="1128" spans="36:48" x14ac:dyDescent="0.45">
      <c r="AJ1128" s="217"/>
      <c r="AK1128" s="217"/>
      <c r="AL1128" s="217"/>
      <c r="AM1128" s="217"/>
      <c r="AN1128" s="217"/>
      <c r="AO1128" s="217"/>
      <c r="AP1128" s="217"/>
      <c r="AQ1128" s="217"/>
      <c r="AR1128" s="217"/>
      <c r="AS1128" s="217"/>
      <c r="AT1128" s="217"/>
      <c r="AU1128" s="217"/>
      <c r="AV1128" s="217"/>
    </row>
    <row r="1129" spans="36:48" x14ac:dyDescent="0.45">
      <c r="AJ1129" s="217"/>
      <c r="AK1129" s="217"/>
      <c r="AL1129" s="217"/>
      <c r="AM1129" s="217"/>
      <c r="AN1129" s="217"/>
      <c r="AO1129" s="217"/>
      <c r="AP1129" s="217"/>
      <c r="AQ1129" s="217"/>
      <c r="AR1129" s="217"/>
      <c r="AS1129" s="217"/>
      <c r="AT1129" s="217"/>
      <c r="AU1129" s="217"/>
      <c r="AV1129" s="217"/>
    </row>
    <row r="1130" spans="36:48" x14ac:dyDescent="0.45">
      <c r="AJ1130" s="217"/>
      <c r="AK1130" s="217"/>
      <c r="AL1130" s="217"/>
      <c r="AM1130" s="217"/>
      <c r="AN1130" s="217"/>
      <c r="AO1130" s="217"/>
      <c r="AP1130" s="217"/>
      <c r="AQ1130" s="217"/>
      <c r="AR1130" s="217"/>
      <c r="AS1130" s="217"/>
      <c r="AT1130" s="217"/>
      <c r="AU1130" s="217"/>
      <c r="AV1130" s="217"/>
    </row>
    <row r="1131" spans="36:48" x14ac:dyDescent="0.45">
      <c r="AJ1131" s="217"/>
      <c r="AK1131" s="217"/>
      <c r="AL1131" s="217"/>
      <c r="AM1131" s="217"/>
      <c r="AN1131" s="217"/>
      <c r="AO1131" s="217"/>
      <c r="AP1131" s="217"/>
      <c r="AQ1131" s="217"/>
      <c r="AR1131" s="217"/>
      <c r="AS1131" s="217"/>
      <c r="AT1131" s="217"/>
      <c r="AU1131" s="217"/>
      <c r="AV1131" s="217"/>
    </row>
    <row r="1132" spans="36:48" x14ac:dyDescent="0.45">
      <c r="AJ1132" s="217"/>
      <c r="AK1132" s="217"/>
      <c r="AL1132" s="217"/>
      <c r="AM1132" s="217"/>
      <c r="AN1132" s="217"/>
      <c r="AO1132" s="217"/>
      <c r="AP1132" s="217"/>
      <c r="AQ1132" s="217"/>
      <c r="AR1132" s="217"/>
      <c r="AS1132" s="217"/>
      <c r="AT1132" s="217"/>
      <c r="AU1132" s="217"/>
      <c r="AV1132" s="217"/>
    </row>
    <row r="1133" spans="36:48" x14ac:dyDescent="0.45">
      <c r="AJ1133" s="217"/>
      <c r="AK1133" s="217"/>
      <c r="AL1133" s="217"/>
      <c r="AM1133" s="217"/>
      <c r="AN1133" s="217"/>
      <c r="AO1133" s="217"/>
      <c r="AP1133" s="217"/>
      <c r="AQ1133" s="217"/>
      <c r="AR1133" s="217"/>
      <c r="AS1133" s="217"/>
      <c r="AT1133" s="217"/>
      <c r="AU1133" s="217"/>
      <c r="AV1133" s="217"/>
    </row>
    <row r="1134" spans="36:48" x14ac:dyDescent="0.45">
      <c r="AJ1134" s="217"/>
      <c r="AK1134" s="217"/>
      <c r="AL1134" s="217"/>
      <c r="AM1134" s="217"/>
      <c r="AN1134" s="217"/>
      <c r="AO1134" s="217"/>
      <c r="AP1134" s="217"/>
      <c r="AQ1134" s="217"/>
      <c r="AR1134" s="217"/>
      <c r="AS1134" s="217"/>
      <c r="AT1134" s="217"/>
      <c r="AU1134" s="217"/>
      <c r="AV1134" s="217"/>
    </row>
    <row r="1135" spans="36:48" x14ac:dyDescent="0.45">
      <c r="AJ1135" s="217"/>
      <c r="AK1135" s="217"/>
      <c r="AL1135" s="217"/>
      <c r="AM1135" s="217"/>
      <c r="AN1135" s="217"/>
      <c r="AO1135" s="217"/>
      <c r="AP1135" s="217"/>
      <c r="AQ1135" s="217"/>
      <c r="AR1135" s="217"/>
      <c r="AS1135" s="217"/>
      <c r="AT1135" s="217"/>
      <c r="AU1135" s="217"/>
      <c r="AV1135" s="217"/>
    </row>
    <row r="1136" spans="36:48" x14ac:dyDescent="0.45">
      <c r="AJ1136" s="217"/>
      <c r="AK1136" s="217"/>
      <c r="AL1136" s="217"/>
      <c r="AM1136" s="217"/>
      <c r="AN1136" s="217"/>
      <c r="AO1136" s="217"/>
      <c r="AP1136" s="217"/>
      <c r="AQ1136" s="217"/>
      <c r="AR1136" s="217"/>
      <c r="AS1136" s="217"/>
      <c r="AT1136" s="217"/>
      <c r="AU1136" s="217"/>
      <c r="AV1136" s="217"/>
    </row>
    <row r="1137" spans="36:48" x14ac:dyDescent="0.45">
      <c r="AJ1137" s="217"/>
      <c r="AK1137" s="217"/>
      <c r="AL1137" s="217"/>
      <c r="AM1137" s="217"/>
      <c r="AN1137" s="217"/>
      <c r="AO1137" s="217"/>
      <c r="AP1137" s="217"/>
      <c r="AQ1137" s="217"/>
      <c r="AR1137" s="217"/>
      <c r="AS1137" s="217"/>
      <c r="AT1137" s="217"/>
      <c r="AU1137" s="217"/>
      <c r="AV1137" s="217"/>
    </row>
    <row r="1138" spans="36:48" x14ac:dyDescent="0.45">
      <c r="AJ1138" s="217"/>
      <c r="AK1138" s="217"/>
      <c r="AL1138" s="217"/>
      <c r="AM1138" s="217"/>
      <c r="AN1138" s="217"/>
      <c r="AO1138" s="217"/>
      <c r="AP1138" s="217"/>
      <c r="AQ1138" s="217"/>
      <c r="AR1138" s="217"/>
      <c r="AS1138" s="217"/>
      <c r="AT1138" s="217"/>
      <c r="AU1138" s="217"/>
      <c r="AV1138" s="217"/>
    </row>
    <row r="1139" spans="36:48" x14ac:dyDescent="0.45">
      <c r="AJ1139" s="217"/>
      <c r="AK1139" s="217"/>
      <c r="AL1139" s="217"/>
      <c r="AM1139" s="217"/>
      <c r="AN1139" s="217"/>
      <c r="AO1139" s="217"/>
      <c r="AP1139" s="217"/>
      <c r="AQ1139" s="217"/>
      <c r="AR1139" s="217"/>
      <c r="AS1139" s="217"/>
      <c r="AT1139" s="217"/>
      <c r="AU1139" s="217"/>
      <c r="AV1139" s="217"/>
    </row>
    <row r="1140" spans="36:48" x14ac:dyDescent="0.45">
      <c r="AJ1140" s="217"/>
      <c r="AK1140" s="217"/>
      <c r="AL1140" s="217"/>
      <c r="AM1140" s="217"/>
      <c r="AN1140" s="217"/>
      <c r="AO1140" s="217"/>
      <c r="AP1140" s="217"/>
      <c r="AQ1140" s="217"/>
      <c r="AR1140" s="217"/>
      <c r="AS1140" s="217"/>
      <c r="AT1140" s="217"/>
      <c r="AU1140" s="217"/>
      <c r="AV1140" s="217"/>
    </row>
    <row r="1141" spans="36:48" x14ac:dyDescent="0.45">
      <c r="AJ1141" s="217"/>
      <c r="AK1141" s="217"/>
      <c r="AL1141" s="217"/>
      <c r="AM1141" s="217"/>
      <c r="AN1141" s="217"/>
      <c r="AO1141" s="217"/>
      <c r="AP1141" s="217"/>
      <c r="AQ1141" s="217"/>
      <c r="AR1141" s="217"/>
      <c r="AS1141" s="217"/>
      <c r="AT1141" s="217"/>
      <c r="AU1141" s="217"/>
      <c r="AV1141" s="217"/>
    </row>
    <row r="1142" spans="36:48" x14ac:dyDescent="0.45">
      <c r="AJ1142" s="217"/>
      <c r="AK1142" s="217"/>
      <c r="AL1142" s="217"/>
      <c r="AM1142" s="217"/>
      <c r="AN1142" s="217"/>
      <c r="AO1142" s="217"/>
      <c r="AP1142" s="217"/>
      <c r="AQ1142" s="217"/>
      <c r="AR1142" s="217"/>
      <c r="AS1142" s="217"/>
      <c r="AT1142" s="217"/>
      <c r="AU1142" s="217"/>
      <c r="AV1142" s="217"/>
    </row>
    <row r="1143" spans="36:48" x14ac:dyDescent="0.45">
      <c r="AJ1143" s="217"/>
      <c r="AK1143" s="217"/>
      <c r="AL1143" s="217"/>
      <c r="AM1143" s="217"/>
      <c r="AN1143" s="217"/>
      <c r="AO1143" s="217"/>
      <c r="AP1143" s="217"/>
      <c r="AQ1143" s="217"/>
      <c r="AR1143" s="217"/>
      <c r="AS1143" s="217"/>
      <c r="AT1143" s="217"/>
      <c r="AU1143" s="217"/>
      <c r="AV1143" s="217"/>
    </row>
    <row r="1144" spans="36:48" x14ac:dyDescent="0.45">
      <c r="AJ1144" s="217"/>
      <c r="AK1144" s="217"/>
      <c r="AL1144" s="217"/>
      <c r="AM1144" s="217"/>
      <c r="AN1144" s="217"/>
      <c r="AO1144" s="217"/>
      <c r="AP1144" s="217"/>
      <c r="AQ1144" s="217"/>
      <c r="AR1144" s="217"/>
      <c r="AS1144" s="217"/>
      <c r="AT1144" s="217"/>
      <c r="AU1144" s="217"/>
      <c r="AV1144" s="217"/>
    </row>
    <row r="1145" spans="36:48" x14ac:dyDescent="0.45">
      <c r="AJ1145" s="217"/>
      <c r="AK1145" s="217"/>
      <c r="AL1145" s="217"/>
      <c r="AM1145" s="217"/>
      <c r="AN1145" s="217"/>
      <c r="AO1145" s="217"/>
      <c r="AP1145" s="217"/>
      <c r="AQ1145" s="217"/>
      <c r="AR1145" s="217"/>
      <c r="AS1145" s="217"/>
      <c r="AT1145" s="217"/>
      <c r="AU1145" s="217"/>
      <c r="AV1145" s="217"/>
    </row>
    <row r="1146" spans="36:48" x14ac:dyDescent="0.45">
      <c r="AJ1146" s="217"/>
      <c r="AK1146" s="217"/>
      <c r="AL1146" s="217"/>
      <c r="AM1146" s="217"/>
      <c r="AN1146" s="217"/>
      <c r="AO1146" s="217"/>
      <c r="AP1146" s="217"/>
      <c r="AQ1146" s="217"/>
      <c r="AR1146" s="217"/>
      <c r="AS1146" s="217"/>
      <c r="AT1146" s="217"/>
      <c r="AU1146" s="217"/>
      <c r="AV1146" s="217"/>
    </row>
    <row r="1147" spans="36:48" x14ac:dyDescent="0.45">
      <c r="AJ1147" s="217"/>
      <c r="AK1147" s="217"/>
      <c r="AL1147" s="217"/>
      <c r="AM1147" s="217"/>
      <c r="AN1147" s="217"/>
      <c r="AO1147" s="217"/>
      <c r="AP1147" s="217"/>
      <c r="AQ1147" s="217"/>
      <c r="AR1147" s="217"/>
      <c r="AS1147" s="217"/>
      <c r="AT1147" s="217"/>
      <c r="AU1147" s="217"/>
      <c r="AV1147" s="217"/>
    </row>
    <row r="1148" spans="36:48" x14ac:dyDescent="0.45">
      <c r="AJ1148" s="217"/>
      <c r="AK1148" s="217"/>
      <c r="AL1148" s="217"/>
      <c r="AM1148" s="217"/>
      <c r="AN1148" s="217"/>
      <c r="AO1148" s="217"/>
      <c r="AP1148" s="217"/>
      <c r="AQ1148" s="217"/>
      <c r="AR1148" s="217"/>
      <c r="AS1148" s="217"/>
      <c r="AT1148" s="217"/>
      <c r="AU1148" s="217"/>
      <c r="AV1148" s="217"/>
    </row>
    <row r="1149" spans="36:48" x14ac:dyDescent="0.45">
      <c r="AJ1149" s="217"/>
      <c r="AK1149" s="217"/>
      <c r="AL1149" s="217"/>
      <c r="AM1149" s="217"/>
      <c r="AN1149" s="217"/>
      <c r="AO1149" s="217"/>
      <c r="AP1149" s="217"/>
      <c r="AQ1149" s="217"/>
      <c r="AR1149" s="217"/>
      <c r="AS1149" s="217"/>
      <c r="AT1149" s="217"/>
      <c r="AU1149" s="217"/>
      <c r="AV1149" s="217"/>
    </row>
    <row r="1150" spans="36:48" x14ac:dyDescent="0.45">
      <c r="AJ1150" s="217"/>
      <c r="AK1150" s="217"/>
      <c r="AL1150" s="217"/>
      <c r="AM1150" s="217"/>
      <c r="AN1150" s="217"/>
      <c r="AO1150" s="217"/>
      <c r="AP1150" s="217"/>
      <c r="AQ1150" s="217"/>
      <c r="AR1150" s="217"/>
      <c r="AS1150" s="217"/>
      <c r="AT1150" s="217"/>
      <c r="AU1150" s="217"/>
      <c r="AV1150" s="217"/>
    </row>
    <row r="1151" spans="36:48" x14ac:dyDescent="0.45">
      <c r="AJ1151" s="217"/>
      <c r="AK1151" s="217"/>
      <c r="AL1151" s="217"/>
      <c r="AM1151" s="217"/>
      <c r="AN1151" s="217"/>
      <c r="AO1151" s="217"/>
      <c r="AP1151" s="217"/>
      <c r="AQ1151" s="217"/>
      <c r="AR1151" s="217"/>
      <c r="AS1151" s="217"/>
      <c r="AT1151" s="217"/>
      <c r="AU1151" s="217"/>
      <c r="AV1151" s="217"/>
    </row>
    <row r="1152" spans="36:48" x14ac:dyDescent="0.45">
      <c r="AJ1152" s="217"/>
      <c r="AK1152" s="217"/>
      <c r="AL1152" s="217"/>
      <c r="AM1152" s="217"/>
      <c r="AN1152" s="217"/>
      <c r="AO1152" s="217"/>
      <c r="AP1152" s="217"/>
      <c r="AQ1152" s="217"/>
      <c r="AR1152" s="217"/>
      <c r="AS1152" s="217"/>
      <c r="AT1152" s="217"/>
      <c r="AU1152" s="217"/>
      <c r="AV1152" s="217"/>
    </row>
    <row r="1153" spans="36:48" x14ac:dyDescent="0.45">
      <c r="AJ1153" s="217"/>
      <c r="AK1153" s="217"/>
      <c r="AL1153" s="217"/>
      <c r="AM1153" s="217"/>
      <c r="AN1153" s="217"/>
      <c r="AO1153" s="217"/>
      <c r="AP1153" s="217"/>
      <c r="AQ1153" s="217"/>
      <c r="AR1153" s="217"/>
      <c r="AS1153" s="217"/>
      <c r="AT1153" s="217"/>
      <c r="AU1153" s="217"/>
      <c r="AV1153" s="217"/>
    </row>
    <row r="1154" spans="36:48" x14ac:dyDescent="0.45">
      <c r="AJ1154" s="217"/>
      <c r="AK1154" s="217"/>
      <c r="AL1154" s="217"/>
      <c r="AM1154" s="217"/>
      <c r="AN1154" s="217"/>
      <c r="AO1154" s="217"/>
      <c r="AP1154" s="217"/>
      <c r="AQ1154" s="217"/>
      <c r="AR1154" s="217"/>
      <c r="AS1154" s="217"/>
      <c r="AT1154" s="217"/>
      <c r="AU1154" s="217"/>
      <c r="AV1154" s="217"/>
    </row>
    <row r="1155" spans="36:48" x14ac:dyDescent="0.45">
      <c r="AJ1155" s="217"/>
      <c r="AK1155" s="217"/>
      <c r="AL1155" s="217"/>
      <c r="AM1155" s="217"/>
      <c r="AN1155" s="217"/>
      <c r="AO1155" s="217"/>
      <c r="AP1155" s="217"/>
      <c r="AQ1155" s="217"/>
      <c r="AR1155" s="217"/>
      <c r="AS1155" s="217"/>
      <c r="AT1155" s="217"/>
      <c r="AU1155" s="217"/>
      <c r="AV1155" s="217"/>
    </row>
    <row r="1156" spans="36:48" x14ac:dyDescent="0.45">
      <c r="AJ1156" s="217"/>
      <c r="AK1156" s="217"/>
      <c r="AL1156" s="217"/>
      <c r="AM1156" s="217"/>
      <c r="AN1156" s="217"/>
      <c r="AO1156" s="217"/>
      <c r="AP1156" s="217"/>
      <c r="AQ1156" s="217"/>
      <c r="AR1156" s="217"/>
      <c r="AS1156" s="217"/>
      <c r="AT1156" s="217"/>
      <c r="AU1156" s="217"/>
      <c r="AV1156" s="217"/>
    </row>
    <row r="1157" spans="36:48" x14ac:dyDescent="0.45">
      <c r="AJ1157" s="217"/>
      <c r="AK1157" s="217"/>
      <c r="AL1157" s="217"/>
      <c r="AM1157" s="217"/>
      <c r="AN1157" s="217"/>
      <c r="AO1157" s="217"/>
      <c r="AP1157" s="217"/>
      <c r="AQ1157" s="217"/>
      <c r="AR1157" s="217"/>
      <c r="AS1157" s="217"/>
      <c r="AT1157" s="217"/>
      <c r="AU1157" s="217"/>
      <c r="AV1157" s="217"/>
    </row>
    <row r="1158" spans="36:48" x14ac:dyDescent="0.45">
      <c r="AJ1158" s="217"/>
      <c r="AK1158" s="217"/>
      <c r="AL1158" s="217"/>
      <c r="AM1158" s="217"/>
      <c r="AN1158" s="217"/>
      <c r="AO1158" s="217"/>
      <c r="AP1158" s="217"/>
      <c r="AQ1158" s="217"/>
      <c r="AR1158" s="217"/>
      <c r="AS1158" s="217"/>
      <c r="AT1158" s="217"/>
      <c r="AU1158" s="217"/>
      <c r="AV1158" s="217"/>
    </row>
    <row r="1159" spans="36:48" x14ac:dyDescent="0.45">
      <c r="AJ1159" s="217"/>
      <c r="AK1159" s="217"/>
      <c r="AL1159" s="217"/>
      <c r="AM1159" s="217"/>
      <c r="AN1159" s="217"/>
      <c r="AO1159" s="217"/>
      <c r="AP1159" s="217"/>
      <c r="AQ1159" s="217"/>
      <c r="AR1159" s="217"/>
      <c r="AS1159" s="217"/>
      <c r="AT1159" s="217"/>
      <c r="AU1159" s="217"/>
      <c r="AV1159" s="217"/>
    </row>
    <row r="1160" spans="36:48" x14ac:dyDescent="0.45">
      <c r="AJ1160" s="217"/>
      <c r="AK1160" s="217"/>
      <c r="AL1160" s="217"/>
      <c r="AM1160" s="217"/>
      <c r="AN1160" s="217"/>
      <c r="AO1160" s="217"/>
      <c r="AP1160" s="217"/>
      <c r="AQ1160" s="217"/>
      <c r="AR1160" s="217"/>
      <c r="AS1160" s="217"/>
      <c r="AT1160" s="217"/>
      <c r="AU1160" s="217"/>
      <c r="AV1160" s="217"/>
    </row>
    <row r="1161" spans="36:48" x14ac:dyDescent="0.45">
      <c r="AJ1161" s="217"/>
      <c r="AK1161" s="217"/>
      <c r="AL1161" s="217"/>
      <c r="AM1161" s="217"/>
      <c r="AN1161" s="217"/>
      <c r="AO1161" s="217"/>
      <c r="AP1161" s="217"/>
      <c r="AQ1161" s="217"/>
      <c r="AR1161" s="217"/>
      <c r="AS1161" s="217"/>
      <c r="AT1161" s="217"/>
      <c r="AU1161" s="217"/>
      <c r="AV1161" s="217"/>
    </row>
    <row r="1162" spans="36:48" x14ac:dyDescent="0.45">
      <c r="AJ1162" s="217"/>
      <c r="AK1162" s="217"/>
      <c r="AL1162" s="217"/>
      <c r="AM1162" s="217"/>
      <c r="AN1162" s="217"/>
      <c r="AO1162" s="217"/>
      <c r="AP1162" s="217"/>
      <c r="AQ1162" s="217"/>
      <c r="AR1162" s="217"/>
      <c r="AS1162" s="217"/>
      <c r="AT1162" s="217"/>
      <c r="AU1162" s="217"/>
      <c r="AV1162" s="217"/>
    </row>
    <row r="1163" spans="36:48" x14ac:dyDescent="0.45">
      <c r="AJ1163" s="217"/>
      <c r="AK1163" s="217"/>
      <c r="AL1163" s="217"/>
      <c r="AM1163" s="217"/>
      <c r="AN1163" s="217"/>
      <c r="AO1163" s="217"/>
      <c r="AP1163" s="217"/>
      <c r="AQ1163" s="217"/>
      <c r="AR1163" s="217"/>
      <c r="AS1163" s="217"/>
      <c r="AT1163" s="217"/>
      <c r="AU1163" s="217"/>
      <c r="AV1163" s="217"/>
    </row>
    <row r="1164" spans="36:48" x14ac:dyDescent="0.45">
      <c r="AJ1164" s="217"/>
      <c r="AK1164" s="217"/>
      <c r="AL1164" s="217"/>
      <c r="AM1164" s="217"/>
      <c r="AN1164" s="217"/>
      <c r="AO1164" s="217"/>
      <c r="AP1164" s="217"/>
      <c r="AQ1164" s="217"/>
      <c r="AR1164" s="217"/>
      <c r="AS1164" s="217"/>
      <c r="AT1164" s="217"/>
      <c r="AU1164" s="217"/>
      <c r="AV1164" s="217"/>
    </row>
    <row r="1165" spans="36:48" x14ac:dyDescent="0.45">
      <c r="AJ1165" s="217"/>
      <c r="AK1165" s="217"/>
      <c r="AL1165" s="217"/>
      <c r="AM1165" s="217"/>
      <c r="AN1165" s="217"/>
      <c r="AO1165" s="217"/>
      <c r="AP1165" s="217"/>
      <c r="AQ1165" s="217"/>
      <c r="AR1165" s="217"/>
      <c r="AS1165" s="217"/>
      <c r="AT1165" s="217"/>
      <c r="AU1165" s="217"/>
      <c r="AV1165" s="217"/>
    </row>
    <row r="1166" spans="36:48" x14ac:dyDescent="0.45">
      <c r="AJ1166" s="217"/>
      <c r="AK1166" s="217"/>
      <c r="AL1166" s="217"/>
      <c r="AM1166" s="217"/>
      <c r="AN1166" s="217"/>
      <c r="AO1166" s="217"/>
      <c r="AP1166" s="217"/>
      <c r="AQ1166" s="217"/>
      <c r="AR1166" s="217"/>
      <c r="AS1166" s="217"/>
      <c r="AT1166" s="217"/>
      <c r="AU1166" s="217"/>
      <c r="AV1166" s="217"/>
    </row>
    <row r="1167" spans="36:48" x14ac:dyDescent="0.45">
      <c r="AJ1167" s="217"/>
      <c r="AK1167" s="217"/>
      <c r="AL1167" s="217"/>
      <c r="AM1167" s="217"/>
      <c r="AN1167" s="217"/>
      <c r="AO1167" s="217"/>
      <c r="AP1167" s="217"/>
      <c r="AQ1167" s="217"/>
      <c r="AR1167" s="217"/>
      <c r="AS1167" s="217"/>
      <c r="AT1167" s="217"/>
      <c r="AU1167" s="217"/>
      <c r="AV1167" s="217"/>
    </row>
    <row r="1168" spans="36:48" x14ac:dyDescent="0.45">
      <c r="AJ1168" s="217"/>
      <c r="AK1168" s="217"/>
      <c r="AL1168" s="217"/>
      <c r="AM1168" s="217"/>
      <c r="AN1168" s="217"/>
      <c r="AO1168" s="217"/>
      <c r="AP1168" s="217"/>
      <c r="AQ1168" s="217"/>
      <c r="AR1168" s="217"/>
      <c r="AS1168" s="217"/>
      <c r="AT1168" s="217"/>
      <c r="AU1168" s="217"/>
      <c r="AV1168" s="217"/>
    </row>
    <row r="1169" spans="36:48" x14ac:dyDescent="0.45">
      <c r="AJ1169" s="217"/>
      <c r="AK1169" s="217"/>
      <c r="AL1169" s="217"/>
      <c r="AM1169" s="217"/>
      <c r="AN1169" s="217"/>
      <c r="AO1169" s="217"/>
      <c r="AP1169" s="217"/>
      <c r="AQ1169" s="217"/>
      <c r="AR1169" s="217"/>
      <c r="AS1169" s="217"/>
      <c r="AT1169" s="217"/>
      <c r="AU1169" s="217"/>
      <c r="AV1169" s="217"/>
    </row>
    <row r="1170" spans="36:48" x14ac:dyDescent="0.45">
      <c r="AJ1170" s="217"/>
      <c r="AK1170" s="217"/>
      <c r="AL1170" s="217"/>
      <c r="AM1170" s="217"/>
      <c r="AN1170" s="217"/>
      <c r="AO1170" s="217"/>
      <c r="AP1170" s="217"/>
      <c r="AQ1170" s="217"/>
      <c r="AR1170" s="217"/>
      <c r="AS1170" s="217"/>
      <c r="AT1170" s="217"/>
      <c r="AU1170" s="217"/>
      <c r="AV1170" s="217"/>
    </row>
    <row r="1171" spans="36:48" x14ac:dyDescent="0.45">
      <c r="AJ1171" s="217"/>
      <c r="AK1171" s="217"/>
      <c r="AL1171" s="217"/>
      <c r="AM1171" s="217"/>
      <c r="AN1171" s="217"/>
      <c r="AO1171" s="217"/>
      <c r="AP1171" s="217"/>
      <c r="AQ1171" s="217"/>
      <c r="AR1171" s="217"/>
      <c r="AS1171" s="217"/>
      <c r="AT1171" s="217"/>
      <c r="AU1171" s="217"/>
      <c r="AV1171" s="217"/>
    </row>
    <row r="1172" spans="36:48" x14ac:dyDescent="0.45">
      <c r="AJ1172" s="217"/>
      <c r="AK1172" s="217"/>
      <c r="AL1172" s="217"/>
      <c r="AM1172" s="217"/>
      <c r="AN1172" s="217"/>
      <c r="AO1172" s="217"/>
      <c r="AP1172" s="217"/>
      <c r="AQ1172" s="217"/>
      <c r="AR1172" s="217"/>
      <c r="AS1172" s="217"/>
      <c r="AT1172" s="217"/>
      <c r="AU1172" s="217"/>
      <c r="AV1172" s="217"/>
    </row>
    <row r="1173" spans="36:48" x14ac:dyDescent="0.45">
      <c r="AJ1173" s="217"/>
      <c r="AK1173" s="217"/>
      <c r="AL1173" s="217"/>
      <c r="AM1173" s="217"/>
      <c r="AN1173" s="217"/>
      <c r="AO1173" s="217"/>
      <c r="AP1173" s="217"/>
      <c r="AQ1173" s="217"/>
      <c r="AR1173" s="217"/>
      <c r="AS1173" s="217"/>
      <c r="AT1173" s="217"/>
      <c r="AU1173" s="217"/>
      <c r="AV1173" s="217"/>
    </row>
    <row r="1174" spans="36:48" x14ac:dyDescent="0.45">
      <c r="AJ1174" s="217"/>
      <c r="AK1174" s="217"/>
      <c r="AL1174" s="217"/>
      <c r="AM1174" s="217"/>
      <c r="AN1174" s="217"/>
      <c r="AO1174" s="217"/>
      <c r="AP1174" s="217"/>
      <c r="AQ1174" s="217"/>
      <c r="AR1174" s="217"/>
      <c r="AS1174" s="217"/>
      <c r="AT1174" s="217"/>
      <c r="AU1174" s="217"/>
      <c r="AV1174" s="217"/>
    </row>
    <row r="1175" spans="36:48" x14ac:dyDescent="0.45">
      <c r="AJ1175" s="217"/>
      <c r="AK1175" s="217"/>
      <c r="AL1175" s="217"/>
      <c r="AM1175" s="217"/>
      <c r="AN1175" s="217"/>
      <c r="AO1175" s="217"/>
      <c r="AP1175" s="217"/>
      <c r="AQ1175" s="217"/>
      <c r="AR1175" s="217"/>
      <c r="AS1175" s="217"/>
      <c r="AT1175" s="217"/>
      <c r="AU1175" s="217"/>
      <c r="AV1175" s="217"/>
    </row>
    <row r="1176" spans="36:48" x14ac:dyDescent="0.45">
      <c r="AJ1176" s="217"/>
      <c r="AK1176" s="217"/>
      <c r="AL1176" s="217"/>
      <c r="AM1176" s="217"/>
      <c r="AN1176" s="217"/>
      <c r="AO1176" s="217"/>
      <c r="AP1176" s="217"/>
      <c r="AQ1176" s="217"/>
      <c r="AR1176" s="217"/>
      <c r="AS1176" s="217"/>
      <c r="AT1176" s="217"/>
      <c r="AU1176" s="217"/>
      <c r="AV1176" s="217"/>
    </row>
    <row r="1177" spans="36:48" x14ac:dyDescent="0.45">
      <c r="AJ1177" s="217"/>
      <c r="AK1177" s="217"/>
      <c r="AL1177" s="217"/>
      <c r="AM1177" s="217"/>
      <c r="AN1177" s="217"/>
      <c r="AO1177" s="217"/>
      <c r="AP1177" s="217"/>
      <c r="AQ1177" s="217"/>
      <c r="AR1177" s="217"/>
      <c r="AS1177" s="217"/>
      <c r="AT1177" s="217"/>
      <c r="AU1177" s="217"/>
      <c r="AV1177" s="217"/>
    </row>
    <row r="1178" spans="36:48" x14ac:dyDescent="0.45">
      <c r="AJ1178" s="217"/>
      <c r="AK1178" s="217"/>
      <c r="AL1178" s="217"/>
      <c r="AM1178" s="217"/>
      <c r="AN1178" s="217"/>
      <c r="AO1178" s="217"/>
      <c r="AP1178" s="217"/>
      <c r="AQ1178" s="217"/>
      <c r="AR1178" s="217"/>
      <c r="AS1178" s="217"/>
      <c r="AT1178" s="217"/>
      <c r="AU1178" s="217"/>
      <c r="AV1178" s="217"/>
    </row>
    <row r="1179" spans="36:48" x14ac:dyDescent="0.45">
      <c r="AJ1179" s="217"/>
      <c r="AK1179" s="217"/>
      <c r="AL1179" s="217"/>
      <c r="AM1179" s="217"/>
      <c r="AN1179" s="217"/>
      <c r="AO1179" s="217"/>
      <c r="AP1179" s="217"/>
      <c r="AQ1179" s="217"/>
      <c r="AR1179" s="217"/>
      <c r="AS1179" s="217"/>
      <c r="AT1179" s="217"/>
      <c r="AU1179" s="217"/>
      <c r="AV1179" s="217"/>
    </row>
    <row r="1180" spans="36:48" x14ac:dyDescent="0.45">
      <c r="AJ1180" s="217"/>
      <c r="AK1180" s="217"/>
      <c r="AL1180" s="217"/>
      <c r="AM1180" s="217"/>
      <c r="AN1180" s="217"/>
      <c r="AO1180" s="217"/>
      <c r="AP1180" s="217"/>
      <c r="AQ1180" s="217"/>
      <c r="AR1180" s="217"/>
      <c r="AS1180" s="217"/>
      <c r="AT1180" s="217"/>
      <c r="AU1180" s="217"/>
      <c r="AV1180" s="217"/>
    </row>
    <row r="1181" spans="36:48" x14ac:dyDescent="0.45">
      <c r="AJ1181" s="217"/>
      <c r="AK1181" s="217"/>
      <c r="AL1181" s="217"/>
      <c r="AM1181" s="217"/>
      <c r="AN1181" s="217"/>
      <c r="AO1181" s="217"/>
      <c r="AP1181" s="217"/>
      <c r="AQ1181" s="217"/>
      <c r="AR1181" s="217"/>
      <c r="AS1181" s="217"/>
      <c r="AT1181" s="217"/>
      <c r="AU1181" s="217"/>
      <c r="AV1181" s="217"/>
    </row>
    <row r="1182" spans="36:48" x14ac:dyDescent="0.45">
      <c r="AJ1182" s="217"/>
      <c r="AK1182" s="217"/>
      <c r="AL1182" s="217"/>
      <c r="AM1182" s="217"/>
      <c r="AN1182" s="217"/>
      <c r="AO1182" s="217"/>
      <c r="AP1182" s="217"/>
      <c r="AQ1182" s="217"/>
      <c r="AR1182" s="217"/>
      <c r="AS1182" s="217"/>
      <c r="AT1182" s="217"/>
      <c r="AU1182" s="217"/>
      <c r="AV1182" s="217"/>
    </row>
    <row r="1183" spans="36:48" x14ac:dyDescent="0.45">
      <c r="AJ1183" s="217"/>
      <c r="AK1183" s="217"/>
      <c r="AL1183" s="217"/>
      <c r="AM1183" s="217"/>
      <c r="AN1183" s="217"/>
      <c r="AO1183" s="217"/>
      <c r="AP1183" s="217"/>
      <c r="AQ1183" s="217"/>
      <c r="AR1183" s="217"/>
      <c r="AS1183" s="217"/>
      <c r="AT1183" s="217"/>
      <c r="AU1183" s="217"/>
      <c r="AV1183" s="217"/>
    </row>
    <row r="1184" spans="36:48" x14ac:dyDescent="0.45">
      <c r="AJ1184" s="217"/>
      <c r="AK1184" s="217"/>
      <c r="AL1184" s="217"/>
      <c r="AM1184" s="217"/>
      <c r="AN1184" s="217"/>
      <c r="AO1184" s="217"/>
      <c r="AP1184" s="217"/>
      <c r="AQ1184" s="217"/>
      <c r="AR1184" s="217"/>
      <c r="AS1184" s="217"/>
      <c r="AT1184" s="217"/>
      <c r="AU1184" s="217"/>
      <c r="AV1184" s="217"/>
    </row>
    <row r="1185" spans="36:48" x14ac:dyDescent="0.45">
      <c r="AJ1185" s="217"/>
      <c r="AK1185" s="217"/>
      <c r="AL1185" s="217"/>
      <c r="AM1185" s="217"/>
      <c r="AN1185" s="217"/>
      <c r="AO1185" s="217"/>
      <c r="AP1185" s="217"/>
      <c r="AQ1185" s="217"/>
      <c r="AR1185" s="217"/>
      <c r="AS1185" s="217"/>
      <c r="AT1185" s="217"/>
      <c r="AU1185" s="217"/>
      <c r="AV1185" s="217"/>
    </row>
    <row r="1186" spans="36:48" x14ac:dyDescent="0.45">
      <c r="AJ1186" s="217"/>
      <c r="AK1186" s="217"/>
      <c r="AL1186" s="217"/>
      <c r="AM1186" s="217"/>
      <c r="AN1186" s="217"/>
      <c r="AO1186" s="217"/>
      <c r="AP1186" s="217"/>
      <c r="AQ1186" s="217"/>
      <c r="AR1186" s="217"/>
      <c r="AS1186" s="217"/>
      <c r="AT1186" s="217"/>
      <c r="AU1186" s="217"/>
      <c r="AV1186" s="217"/>
    </row>
    <row r="1187" spans="36:48" x14ac:dyDescent="0.45">
      <c r="AJ1187" s="217"/>
      <c r="AK1187" s="217"/>
      <c r="AL1187" s="217"/>
      <c r="AM1187" s="217"/>
      <c r="AN1187" s="217"/>
      <c r="AO1187" s="217"/>
      <c r="AP1187" s="217"/>
      <c r="AQ1187" s="217"/>
      <c r="AR1187" s="217"/>
      <c r="AS1187" s="217"/>
      <c r="AT1187" s="217"/>
      <c r="AU1187" s="217"/>
      <c r="AV1187" s="217"/>
    </row>
    <row r="1188" spans="36:48" x14ac:dyDescent="0.45">
      <c r="AJ1188" s="217"/>
      <c r="AK1188" s="217"/>
      <c r="AL1188" s="217"/>
      <c r="AM1188" s="217"/>
      <c r="AN1188" s="217"/>
      <c r="AO1188" s="217"/>
      <c r="AP1188" s="217"/>
      <c r="AQ1188" s="217"/>
      <c r="AR1188" s="217"/>
      <c r="AS1188" s="217"/>
      <c r="AT1188" s="217"/>
      <c r="AU1188" s="217"/>
      <c r="AV1188" s="217"/>
    </row>
    <row r="1189" spans="36:48" x14ac:dyDescent="0.45">
      <c r="AJ1189" s="217"/>
      <c r="AK1189" s="217"/>
      <c r="AL1189" s="217"/>
      <c r="AM1189" s="217"/>
      <c r="AN1189" s="217"/>
      <c r="AO1189" s="217"/>
      <c r="AP1189" s="217"/>
      <c r="AQ1189" s="217"/>
      <c r="AR1189" s="217"/>
      <c r="AS1189" s="217"/>
      <c r="AT1189" s="217"/>
      <c r="AU1189" s="217"/>
      <c r="AV1189" s="217"/>
    </row>
    <row r="1190" spans="36:48" x14ac:dyDescent="0.45">
      <c r="AJ1190" s="217"/>
      <c r="AK1190" s="217"/>
      <c r="AL1190" s="217"/>
      <c r="AM1190" s="217"/>
      <c r="AN1190" s="217"/>
      <c r="AO1190" s="217"/>
      <c r="AP1190" s="217"/>
      <c r="AQ1190" s="217"/>
      <c r="AR1190" s="217"/>
      <c r="AS1190" s="217"/>
      <c r="AT1190" s="217"/>
      <c r="AU1190" s="217"/>
      <c r="AV1190" s="217"/>
    </row>
    <row r="1191" spans="36:48" x14ac:dyDescent="0.45">
      <c r="AJ1191" s="217"/>
      <c r="AK1191" s="217"/>
      <c r="AL1191" s="217"/>
      <c r="AM1191" s="217"/>
      <c r="AN1191" s="217"/>
      <c r="AO1191" s="217"/>
      <c r="AP1191" s="217"/>
      <c r="AQ1191" s="217"/>
      <c r="AR1191" s="217"/>
      <c r="AS1191" s="217"/>
      <c r="AT1191" s="217"/>
      <c r="AU1191" s="217"/>
      <c r="AV1191" s="217"/>
    </row>
    <row r="1192" spans="36:48" x14ac:dyDescent="0.45">
      <c r="AJ1192" s="217"/>
      <c r="AK1192" s="217"/>
      <c r="AL1192" s="217"/>
      <c r="AM1192" s="217"/>
      <c r="AN1192" s="217"/>
      <c r="AO1192" s="217"/>
      <c r="AP1192" s="217"/>
      <c r="AQ1192" s="217"/>
      <c r="AR1192" s="217"/>
      <c r="AS1192" s="217"/>
      <c r="AT1192" s="217"/>
      <c r="AU1192" s="217"/>
      <c r="AV1192" s="217"/>
    </row>
    <row r="1193" spans="36:48" x14ac:dyDescent="0.45">
      <c r="AJ1193" s="217"/>
      <c r="AK1193" s="217"/>
      <c r="AL1193" s="217"/>
      <c r="AM1193" s="217"/>
      <c r="AN1193" s="217"/>
      <c r="AO1193" s="217"/>
      <c r="AP1193" s="217"/>
      <c r="AQ1193" s="217"/>
      <c r="AR1193" s="217"/>
      <c r="AS1193" s="217"/>
      <c r="AT1193" s="217"/>
      <c r="AU1193" s="217"/>
      <c r="AV1193" s="217"/>
    </row>
    <row r="1194" spans="36:48" x14ac:dyDescent="0.45">
      <c r="AJ1194" s="217"/>
      <c r="AK1194" s="217"/>
      <c r="AL1194" s="217"/>
      <c r="AM1194" s="217"/>
      <c r="AN1194" s="217"/>
      <c r="AO1194" s="217"/>
      <c r="AP1194" s="217"/>
      <c r="AQ1194" s="217"/>
      <c r="AR1194" s="217"/>
      <c r="AS1194" s="217"/>
      <c r="AT1194" s="217"/>
      <c r="AU1194" s="217"/>
      <c r="AV1194" s="217"/>
    </row>
    <row r="1195" spans="36:48" x14ac:dyDescent="0.45">
      <c r="AJ1195" s="217"/>
      <c r="AK1195" s="217"/>
      <c r="AL1195" s="217"/>
      <c r="AM1195" s="217"/>
      <c r="AN1195" s="217"/>
      <c r="AO1195" s="217"/>
      <c r="AP1195" s="217"/>
      <c r="AQ1195" s="217"/>
      <c r="AR1195" s="217"/>
      <c r="AS1195" s="217"/>
      <c r="AT1195" s="217"/>
      <c r="AU1195" s="217"/>
      <c r="AV1195" s="217"/>
    </row>
    <row r="1196" spans="36:48" x14ac:dyDescent="0.45">
      <c r="AJ1196" s="217"/>
      <c r="AK1196" s="217"/>
      <c r="AL1196" s="217"/>
      <c r="AM1196" s="217"/>
      <c r="AN1196" s="217"/>
      <c r="AO1196" s="217"/>
      <c r="AP1196" s="217"/>
      <c r="AQ1196" s="217"/>
      <c r="AR1196" s="217"/>
      <c r="AS1196" s="217"/>
      <c r="AT1196" s="217"/>
      <c r="AU1196" s="217"/>
      <c r="AV1196" s="217"/>
    </row>
    <row r="1197" spans="36:48" x14ac:dyDescent="0.45">
      <c r="AJ1197" s="217"/>
      <c r="AK1197" s="217"/>
      <c r="AL1197" s="217"/>
      <c r="AM1197" s="217"/>
      <c r="AN1197" s="217"/>
      <c r="AO1197" s="217"/>
      <c r="AP1197" s="217"/>
      <c r="AQ1197" s="217"/>
      <c r="AR1197" s="217"/>
      <c r="AS1197" s="217"/>
      <c r="AT1197" s="217"/>
      <c r="AU1197" s="217"/>
      <c r="AV1197" s="217"/>
    </row>
    <row r="1198" spans="36:48" x14ac:dyDescent="0.45">
      <c r="AJ1198" s="217"/>
      <c r="AK1198" s="217"/>
      <c r="AL1198" s="217"/>
      <c r="AM1198" s="217"/>
      <c r="AN1198" s="217"/>
      <c r="AO1198" s="217"/>
      <c r="AP1198" s="217"/>
      <c r="AQ1198" s="217"/>
      <c r="AR1198" s="217"/>
      <c r="AS1198" s="217"/>
      <c r="AT1198" s="217"/>
      <c r="AU1198" s="217"/>
      <c r="AV1198" s="217"/>
    </row>
    <row r="1199" spans="36:48" x14ac:dyDescent="0.45">
      <c r="AJ1199" s="217"/>
      <c r="AK1199" s="217"/>
      <c r="AL1199" s="217"/>
      <c r="AM1199" s="217"/>
      <c r="AN1199" s="217"/>
      <c r="AO1199" s="217"/>
      <c r="AP1199" s="217"/>
      <c r="AQ1199" s="217"/>
      <c r="AR1199" s="217"/>
      <c r="AS1199" s="217"/>
      <c r="AT1199" s="217"/>
      <c r="AU1199" s="217"/>
      <c r="AV1199" s="217"/>
    </row>
    <row r="1200" spans="36:48" x14ac:dyDescent="0.45">
      <c r="AJ1200" s="217"/>
      <c r="AK1200" s="217"/>
      <c r="AL1200" s="217"/>
      <c r="AM1200" s="217"/>
      <c r="AN1200" s="217"/>
      <c r="AO1200" s="217"/>
      <c r="AP1200" s="217"/>
      <c r="AQ1200" s="217"/>
      <c r="AR1200" s="217"/>
      <c r="AS1200" s="217"/>
      <c r="AT1200" s="217"/>
      <c r="AU1200" s="217"/>
      <c r="AV1200" s="217"/>
    </row>
    <row r="1201" spans="36:48" x14ac:dyDescent="0.45">
      <c r="AJ1201" s="217"/>
      <c r="AK1201" s="217"/>
      <c r="AL1201" s="217"/>
      <c r="AM1201" s="217"/>
      <c r="AN1201" s="217"/>
      <c r="AO1201" s="217"/>
      <c r="AP1201" s="217"/>
      <c r="AQ1201" s="217"/>
      <c r="AR1201" s="217"/>
      <c r="AS1201" s="217"/>
      <c r="AT1201" s="217"/>
      <c r="AU1201" s="217"/>
      <c r="AV1201" s="217"/>
    </row>
    <row r="1202" spans="36:48" x14ac:dyDescent="0.45">
      <c r="AJ1202" s="217"/>
      <c r="AK1202" s="217"/>
      <c r="AL1202" s="217"/>
      <c r="AM1202" s="217"/>
      <c r="AN1202" s="217"/>
      <c r="AO1202" s="217"/>
      <c r="AP1202" s="217"/>
      <c r="AQ1202" s="217"/>
      <c r="AR1202" s="217"/>
      <c r="AS1202" s="217"/>
      <c r="AT1202" s="217"/>
      <c r="AU1202" s="217"/>
      <c r="AV1202" s="217"/>
    </row>
    <row r="1203" spans="36:48" x14ac:dyDescent="0.45">
      <c r="AJ1203" s="217"/>
      <c r="AK1203" s="217"/>
      <c r="AL1203" s="217"/>
      <c r="AM1203" s="217"/>
      <c r="AN1203" s="217"/>
      <c r="AO1203" s="217"/>
      <c r="AP1203" s="217"/>
      <c r="AQ1203" s="217"/>
      <c r="AR1203" s="217"/>
      <c r="AS1203" s="217"/>
      <c r="AT1203" s="217"/>
      <c r="AU1203" s="217"/>
      <c r="AV1203" s="217"/>
    </row>
    <row r="1204" spans="36:48" x14ac:dyDescent="0.45">
      <c r="AJ1204" s="217"/>
      <c r="AK1204" s="217"/>
      <c r="AL1204" s="217"/>
      <c r="AM1204" s="217"/>
      <c r="AN1204" s="217"/>
      <c r="AO1204" s="217"/>
      <c r="AP1204" s="217"/>
      <c r="AQ1204" s="217"/>
      <c r="AR1204" s="217"/>
      <c r="AS1204" s="217"/>
      <c r="AT1204" s="217"/>
      <c r="AU1204" s="217"/>
      <c r="AV1204" s="217"/>
    </row>
    <row r="1205" spans="36:48" x14ac:dyDescent="0.45">
      <c r="AJ1205" s="217"/>
      <c r="AK1205" s="217"/>
      <c r="AL1205" s="217"/>
      <c r="AM1205" s="217"/>
      <c r="AN1205" s="217"/>
      <c r="AO1205" s="217"/>
      <c r="AP1205" s="217"/>
      <c r="AQ1205" s="217"/>
      <c r="AR1205" s="217"/>
      <c r="AS1205" s="217"/>
      <c r="AT1205" s="217"/>
      <c r="AU1205" s="217"/>
      <c r="AV1205" s="217"/>
    </row>
    <row r="1206" spans="36:48" x14ac:dyDescent="0.45">
      <c r="AJ1206" s="217"/>
      <c r="AK1206" s="217"/>
      <c r="AL1206" s="217"/>
      <c r="AM1206" s="217"/>
      <c r="AN1206" s="217"/>
      <c r="AO1206" s="217"/>
      <c r="AP1206" s="217"/>
      <c r="AQ1206" s="217"/>
      <c r="AR1206" s="217"/>
      <c r="AS1206" s="217"/>
      <c r="AT1206" s="217"/>
      <c r="AU1206" s="217"/>
      <c r="AV1206" s="217"/>
    </row>
    <row r="1207" spans="36:48" x14ac:dyDescent="0.45">
      <c r="AJ1207" s="217"/>
      <c r="AK1207" s="217"/>
      <c r="AL1207" s="217"/>
      <c r="AM1207" s="217"/>
      <c r="AN1207" s="217"/>
      <c r="AO1207" s="217"/>
      <c r="AP1207" s="217"/>
      <c r="AQ1207" s="217"/>
      <c r="AR1207" s="217"/>
      <c r="AS1207" s="217"/>
      <c r="AT1207" s="217"/>
      <c r="AU1207" s="217"/>
      <c r="AV1207" s="217"/>
    </row>
    <row r="1208" spans="36:48" x14ac:dyDescent="0.45">
      <c r="AJ1208" s="217"/>
      <c r="AK1208" s="217"/>
      <c r="AL1208" s="217"/>
      <c r="AM1208" s="217"/>
      <c r="AN1208" s="217"/>
      <c r="AO1208" s="217"/>
      <c r="AP1208" s="217"/>
      <c r="AQ1208" s="217"/>
      <c r="AR1208" s="217"/>
      <c r="AS1208" s="217"/>
      <c r="AT1208" s="217"/>
      <c r="AU1208" s="217"/>
      <c r="AV1208" s="217"/>
    </row>
    <row r="1209" spans="36:48" x14ac:dyDescent="0.45">
      <c r="AJ1209" s="217"/>
      <c r="AK1209" s="217"/>
      <c r="AL1209" s="217"/>
      <c r="AM1209" s="217"/>
      <c r="AN1209" s="217"/>
      <c r="AO1209" s="217"/>
      <c r="AP1209" s="217"/>
      <c r="AQ1209" s="217"/>
      <c r="AR1209" s="217"/>
      <c r="AS1209" s="217"/>
      <c r="AT1209" s="217"/>
      <c r="AU1209" s="217"/>
      <c r="AV1209" s="217"/>
    </row>
    <row r="1210" spans="36:48" x14ac:dyDescent="0.45">
      <c r="AJ1210" s="217"/>
      <c r="AK1210" s="217"/>
      <c r="AL1210" s="217"/>
      <c r="AM1210" s="217"/>
      <c r="AN1210" s="217"/>
      <c r="AO1210" s="217"/>
      <c r="AP1210" s="217"/>
      <c r="AQ1210" s="217"/>
      <c r="AR1210" s="217"/>
      <c r="AS1210" s="217"/>
      <c r="AT1210" s="217"/>
      <c r="AU1210" s="217"/>
      <c r="AV1210" s="217"/>
    </row>
    <row r="1211" spans="36:48" x14ac:dyDescent="0.45">
      <c r="AJ1211" s="217"/>
      <c r="AK1211" s="217"/>
      <c r="AL1211" s="217"/>
      <c r="AM1211" s="217"/>
      <c r="AN1211" s="217"/>
      <c r="AO1211" s="217"/>
      <c r="AP1211" s="217"/>
      <c r="AQ1211" s="217"/>
      <c r="AR1211" s="217"/>
      <c r="AS1211" s="217"/>
      <c r="AT1211" s="217"/>
      <c r="AU1211" s="217"/>
      <c r="AV1211" s="217"/>
    </row>
    <row r="1212" spans="36:48" x14ac:dyDescent="0.45">
      <c r="AJ1212" s="217"/>
      <c r="AK1212" s="217"/>
      <c r="AL1212" s="217"/>
      <c r="AM1212" s="217"/>
      <c r="AN1212" s="217"/>
      <c r="AO1212" s="217"/>
      <c r="AP1212" s="217"/>
      <c r="AQ1212" s="217"/>
      <c r="AR1212" s="217"/>
      <c r="AS1212" s="217"/>
      <c r="AT1212" s="217"/>
      <c r="AU1212" s="217"/>
      <c r="AV1212" s="217"/>
    </row>
    <row r="1213" spans="36:48" x14ac:dyDescent="0.45">
      <c r="AJ1213" s="217"/>
      <c r="AK1213" s="217"/>
      <c r="AL1213" s="217"/>
      <c r="AM1213" s="217"/>
      <c r="AN1213" s="217"/>
      <c r="AO1213" s="217"/>
      <c r="AP1213" s="217"/>
      <c r="AQ1213" s="217"/>
      <c r="AR1213" s="217"/>
      <c r="AS1213" s="217"/>
      <c r="AT1213" s="217"/>
      <c r="AU1213" s="217"/>
      <c r="AV1213" s="217"/>
    </row>
    <row r="1214" spans="36:48" x14ac:dyDescent="0.45">
      <c r="AJ1214" s="217"/>
      <c r="AK1214" s="217"/>
      <c r="AL1214" s="217"/>
      <c r="AM1214" s="217"/>
      <c r="AN1214" s="217"/>
      <c r="AO1214" s="217"/>
      <c r="AP1214" s="217"/>
      <c r="AQ1214" s="217"/>
      <c r="AR1214" s="217"/>
      <c r="AS1214" s="217"/>
      <c r="AT1214" s="217"/>
      <c r="AU1214" s="217"/>
      <c r="AV1214" s="217"/>
    </row>
    <row r="1215" spans="36:48" x14ac:dyDescent="0.45">
      <c r="AJ1215" s="217"/>
      <c r="AK1215" s="217"/>
      <c r="AL1215" s="217"/>
      <c r="AM1215" s="217"/>
      <c r="AN1215" s="217"/>
      <c r="AO1215" s="217"/>
      <c r="AP1215" s="217"/>
      <c r="AQ1215" s="217"/>
      <c r="AR1215" s="217"/>
      <c r="AS1215" s="217"/>
      <c r="AT1215" s="217"/>
      <c r="AU1215" s="217"/>
      <c r="AV1215" s="217"/>
    </row>
    <row r="1216" spans="36:48" x14ac:dyDescent="0.45">
      <c r="AJ1216" s="217"/>
      <c r="AK1216" s="217"/>
      <c r="AL1216" s="217"/>
      <c r="AM1216" s="217"/>
      <c r="AN1216" s="217"/>
      <c r="AO1216" s="217"/>
      <c r="AP1216" s="217"/>
      <c r="AQ1216" s="217"/>
      <c r="AR1216" s="217"/>
      <c r="AS1216" s="217"/>
      <c r="AT1216" s="217"/>
      <c r="AU1216" s="217"/>
      <c r="AV1216" s="217"/>
    </row>
    <row r="1217" spans="36:48" x14ac:dyDescent="0.45">
      <c r="AJ1217" s="217"/>
      <c r="AK1217" s="217"/>
      <c r="AL1217" s="217"/>
      <c r="AM1217" s="217"/>
      <c r="AN1217" s="217"/>
      <c r="AO1217" s="217"/>
      <c r="AP1217" s="217"/>
      <c r="AQ1217" s="217"/>
      <c r="AR1217" s="217"/>
      <c r="AS1217" s="217"/>
      <c r="AT1217" s="217"/>
      <c r="AU1217" s="217"/>
      <c r="AV1217" s="217"/>
    </row>
    <row r="1218" spans="36:48" x14ac:dyDescent="0.45">
      <c r="AJ1218" s="217"/>
      <c r="AK1218" s="217"/>
      <c r="AL1218" s="217"/>
      <c r="AM1218" s="217"/>
      <c r="AN1218" s="217"/>
      <c r="AO1218" s="217"/>
      <c r="AP1218" s="217"/>
      <c r="AQ1218" s="217"/>
      <c r="AR1218" s="217"/>
      <c r="AS1218" s="217"/>
      <c r="AT1218" s="217"/>
      <c r="AU1218" s="217"/>
      <c r="AV1218" s="217"/>
    </row>
    <row r="1219" spans="36:48" x14ac:dyDescent="0.45">
      <c r="AJ1219" s="217"/>
      <c r="AK1219" s="217"/>
      <c r="AL1219" s="217"/>
      <c r="AM1219" s="217"/>
      <c r="AN1219" s="217"/>
      <c r="AO1219" s="217"/>
      <c r="AP1219" s="217"/>
      <c r="AQ1219" s="217"/>
      <c r="AR1219" s="217"/>
      <c r="AS1219" s="217"/>
      <c r="AT1219" s="217"/>
      <c r="AU1219" s="217"/>
      <c r="AV1219" s="217"/>
    </row>
    <row r="1220" spans="36:48" x14ac:dyDescent="0.45">
      <c r="AJ1220" s="217"/>
      <c r="AK1220" s="217"/>
      <c r="AL1220" s="217"/>
      <c r="AM1220" s="217"/>
      <c r="AN1220" s="217"/>
      <c r="AO1220" s="217"/>
      <c r="AP1220" s="217"/>
      <c r="AQ1220" s="217"/>
      <c r="AR1220" s="217"/>
      <c r="AS1220" s="217"/>
      <c r="AT1220" s="217"/>
      <c r="AU1220" s="217"/>
      <c r="AV1220" s="217"/>
    </row>
    <row r="1221" spans="36:48" x14ac:dyDescent="0.45">
      <c r="AJ1221" s="217"/>
      <c r="AK1221" s="217"/>
      <c r="AL1221" s="217"/>
      <c r="AM1221" s="217"/>
      <c r="AN1221" s="217"/>
      <c r="AO1221" s="217"/>
      <c r="AP1221" s="217"/>
      <c r="AQ1221" s="217"/>
      <c r="AR1221" s="217"/>
      <c r="AS1221" s="217"/>
      <c r="AT1221" s="217"/>
      <c r="AU1221" s="217"/>
      <c r="AV1221" s="217"/>
    </row>
    <row r="1222" spans="36:48" x14ac:dyDescent="0.45">
      <c r="AJ1222" s="217"/>
      <c r="AK1222" s="217"/>
      <c r="AL1222" s="217"/>
      <c r="AM1222" s="217"/>
      <c r="AN1222" s="217"/>
      <c r="AO1222" s="217"/>
      <c r="AP1222" s="217"/>
      <c r="AQ1222" s="217"/>
      <c r="AR1222" s="217"/>
      <c r="AS1222" s="217"/>
      <c r="AT1222" s="217"/>
      <c r="AU1222" s="217"/>
      <c r="AV1222" s="217"/>
    </row>
    <row r="1223" spans="36:48" x14ac:dyDescent="0.45">
      <c r="AJ1223" s="217"/>
      <c r="AK1223" s="217"/>
      <c r="AL1223" s="217"/>
      <c r="AM1223" s="217"/>
      <c r="AN1223" s="217"/>
      <c r="AO1223" s="217"/>
      <c r="AP1223" s="217"/>
      <c r="AQ1223" s="217"/>
      <c r="AR1223" s="217"/>
      <c r="AS1223" s="217"/>
      <c r="AT1223" s="217"/>
      <c r="AU1223" s="217"/>
      <c r="AV1223" s="217"/>
    </row>
    <row r="1224" spans="36:48" x14ac:dyDescent="0.45">
      <c r="AJ1224" s="217"/>
      <c r="AK1224" s="217"/>
      <c r="AL1224" s="217"/>
      <c r="AM1224" s="217"/>
      <c r="AN1224" s="217"/>
      <c r="AO1224" s="217"/>
      <c r="AP1224" s="217"/>
      <c r="AQ1224" s="217"/>
      <c r="AR1224" s="217"/>
      <c r="AS1224" s="217"/>
      <c r="AT1224" s="217"/>
      <c r="AU1224" s="217"/>
      <c r="AV1224" s="217"/>
    </row>
    <row r="1225" spans="36:48" x14ac:dyDescent="0.45">
      <c r="AJ1225" s="217"/>
      <c r="AK1225" s="217"/>
      <c r="AL1225" s="217"/>
      <c r="AM1225" s="217"/>
      <c r="AN1225" s="217"/>
      <c r="AO1225" s="217"/>
      <c r="AP1225" s="217"/>
      <c r="AQ1225" s="217"/>
      <c r="AR1225" s="217"/>
      <c r="AS1225" s="217"/>
      <c r="AT1225" s="217"/>
      <c r="AU1225" s="217"/>
      <c r="AV1225" s="217"/>
    </row>
    <row r="1226" spans="36:48" x14ac:dyDescent="0.45">
      <c r="AJ1226" s="217"/>
      <c r="AK1226" s="217"/>
      <c r="AL1226" s="217"/>
      <c r="AM1226" s="217"/>
      <c r="AN1226" s="217"/>
      <c r="AO1226" s="217"/>
      <c r="AP1226" s="217"/>
      <c r="AQ1226" s="217"/>
      <c r="AR1226" s="217"/>
      <c r="AS1226" s="217"/>
      <c r="AT1226" s="217"/>
      <c r="AU1226" s="217"/>
      <c r="AV1226" s="217"/>
    </row>
    <row r="1227" spans="36:48" x14ac:dyDescent="0.45">
      <c r="AJ1227" s="217"/>
      <c r="AK1227" s="217"/>
      <c r="AL1227" s="217"/>
      <c r="AM1227" s="217"/>
      <c r="AN1227" s="217"/>
      <c r="AO1227" s="217"/>
      <c r="AP1227" s="217"/>
      <c r="AQ1227" s="217"/>
      <c r="AR1227" s="217"/>
      <c r="AS1227" s="217"/>
      <c r="AT1227" s="217"/>
      <c r="AU1227" s="217"/>
      <c r="AV1227" s="217"/>
    </row>
    <row r="1228" spans="36:48" x14ac:dyDescent="0.45">
      <c r="AJ1228" s="217"/>
      <c r="AK1228" s="217"/>
      <c r="AL1228" s="217"/>
      <c r="AM1228" s="217"/>
      <c r="AN1228" s="217"/>
      <c r="AO1228" s="217"/>
      <c r="AP1228" s="217"/>
      <c r="AQ1228" s="217"/>
      <c r="AR1228" s="217"/>
      <c r="AS1228" s="217"/>
      <c r="AT1228" s="217"/>
      <c r="AU1228" s="217"/>
      <c r="AV1228" s="217"/>
    </row>
    <row r="1229" spans="36:48" x14ac:dyDescent="0.45">
      <c r="AJ1229" s="217"/>
      <c r="AK1229" s="217"/>
      <c r="AL1229" s="217"/>
      <c r="AM1229" s="217"/>
      <c r="AN1229" s="217"/>
      <c r="AO1229" s="217"/>
      <c r="AP1229" s="217"/>
      <c r="AQ1229" s="217"/>
      <c r="AR1229" s="217"/>
      <c r="AS1229" s="217"/>
      <c r="AT1229" s="217"/>
      <c r="AU1229" s="217"/>
      <c r="AV1229" s="217"/>
    </row>
    <row r="1230" spans="36:48" x14ac:dyDescent="0.45">
      <c r="AJ1230" s="217"/>
      <c r="AK1230" s="217"/>
      <c r="AL1230" s="217"/>
      <c r="AM1230" s="217"/>
      <c r="AN1230" s="217"/>
      <c r="AO1230" s="217"/>
      <c r="AP1230" s="217"/>
      <c r="AQ1230" s="217"/>
      <c r="AR1230" s="217"/>
      <c r="AS1230" s="217"/>
      <c r="AT1230" s="217"/>
      <c r="AU1230" s="217"/>
      <c r="AV1230" s="217"/>
    </row>
    <row r="1231" spans="36:48" x14ac:dyDescent="0.45">
      <c r="AJ1231" s="217"/>
      <c r="AK1231" s="217"/>
      <c r="AL1231" s="217"/>
      <c r="AM1231" s="217"/>
      <c r="AN1231" s="217"/>
      <c r="AO1231" s="217"/>
      <c r="AP1231" s="217"/>
      <c r="AQ1231" s="217"/>
      <c r="AR1231" s="217"/>
      <c r="AS1231" s="217"/>
      <c r="AT1231" s="217"/>
      <c r="AU1231" s="217"/>
      <c r="AV1231" s="217"/>
    </row>
    <row r="1232" spans="36:48" x14ac:dyDescent="0.45">
      <c r="AJ1232" s="217"/>
      <c r="AK1232" s="217"/>
      <c r="AL1232" s="217"/>
      <c r="AM1232" s="217"/>
      <c r="AN1232" s="217"/>
      <c r="AO1232" s="217"/>
      <c r="AP1232" s="217"/>
      <c r="AQ1232" s="217"/>
      <c r="AR1232" s="217"/>
      <c r="AS1232" s="217"/>
      <c r="AT1232" s="217"/>
      <c r="AU1232" s="217"/>
      <c r="AV1232" s="217"/>
    </row>
    <row r="1233" spans="36:48" x14ac:dyDescent="0.45">
      <c r="AJ1233" s="217"/>
      <c r="AK1233" s="217"/>
      <c r="AL1233" s="217"/>
      <c r="AM1233" s="217"/>
      <c r="AN1233" s="217"/>
      <c r="AO1233" s="217"/>
      <c r="AP1233" s="217"/>
      <c r="AQ1233" s="217"/>
      <c r="AR1233" s="217"/>
      <c r="AS1233" s="217"/>
      <c r="AT1233" s="217"/>
      <c r="AU1233" s="217"/>
      <c r="AV1233" s="217"/>
    </row>
    <row r="1234" spans="36:48" x14ac:dyDescent="0.45">
      <c r="AJ1234" s="217"/>
      <c r="AK1234" s="217"/>
      <c r="AL1234" s="217"/>
      <c r="AM1234" s="217"/>
      <c r="AN1234" s="217"/>
      <c r="AO1234" s="217"/>
      <c r="AP1234" s="217"/>
      <c r="AQ1234" s="217"/>
      <c r="AR1234" s="217"/>
      <c r="AS1234" s="217"/>
      <c r="AT1234" s="217"/>
      <c r="AU1234" s="217"/>
      <c r="AV1234" s="217"/>
    </row>
    <row r="1235" spans="36:48" x14ac:dyDescent="0.45">
      <c r="AJ1235" s="217"/>
      <c r="AK1235" s="217"/>
      <c r="AL1235" s="217"/>
      <c r="AM1235" s="217"/>
      <c r="AN1235" s="217"/>
      <c r="AO1235" s="217"/>
      <c r="AP1235" s="217"/>
      <c r="AQ1235" s="217"/>
      <c r="AR1235" s="217"/>
      <c r="AS1235" s="217"/>
      <c r="AT1235" s="217"/>
      <c r="AU1235" s="217"/>
      <c r="AV1235" s="217"/>
    </row>
    <row r="1236" spans="36:48" x14ac:dyDescent="0.45">
      <c r="AJ1236" s="217"/>
      <c r="AK1236" s="217"/>
      <c r="AL1236" s="217"/>
      <c r="AM1236" s="217"/>
      <c r="AN1236" s="217"/>
      <c r="AO1236" s="217"/>
      <c r="AP1236" s="217"/>
      <c r="AQ1236" s="217"/>
      <c r="AR1236" s="217"/>
      <c r="AS1236" s="217"/>
      <c r="AT1236" s="217"/>
      <c r="AU1236" s="217"/>
      <c r="AV1236" s="217"/>
    </row>
    <row r="1237" spans="36:48" x14ac:dyDescent="0.45">
      <c r="AJ1237" s="217"/>
      <c r="AK1237" s="217"/>
      <c r="AL1237" s="217"/>
      <c r="AM1237" s="217"/>
      <c r="AN1237" s="217"/>
      <c r="AO1237" s="217"/>
      <c r="AP1237" s="217"/>
      <c r="AQ1237" s="217"/>
      <c r="AR1237" s="217"/>
      <c r="AS1237" s="217"/>
      <c r="AT1237" s="217"/>
      <c r="AU1237" s="217"/>
      <c r="AV1237" s="217"/>
    </row>
    <row r="1238" spans="36:48" x14ac:dyDescent="0.45">
      <c r="AJ1238" s="217"/>
      <c r="AK1238" s="217"/>
      <c r="AL1238" s="217"/>
      <c r="AM1238" s="217"/>
      <c r="AN1238" s="217"/>
      <c r="AO1238" s="217"/>
      <c r="AP1238" s="217"/>
      <c r="AQ1238" s="217"/>
      <c r="AR1238" s="217"/>
      <c r="AS1238" s="217"/>
      <c r="AT1238" s="217"/>
      <c r="AU1238" s="217"/>
      <c r="AV1238" s="217"/>
    </row>
    <row r="1239" spans="36:48" x14ac:dyDescent="0.45">
      <c r="AJ1239" s="217"/>
      <c r="AK1239" s="217"/>
      <c r="AL1239" s="217"/>
      <c r="AM1239" s="217"/>
      <c r="AN1239" s="217"/>
      <c r="AO1239" s="217"/>
      <c r="AP1239" s="217"/>
      <c r="AQ1239" s="217"/>
      <c r="AR1239" s="217"/>
      <c r="AS1239" s="217"/>
      <c r="AT1239" s="217"/>
      <c r="AU1239" s="217"/>
      <c r="AV1239" s="217"/>
    </row>
    <row r="1240" spans="36:48" x14ac:dyDescent="0.45">
      <c r="AJ1240" s="217"/>
      <c r="AK1240" s="217"/>
      <c r="AL1240" s="217"/>
      <c r="AM1240" s="217"/>
      <c r="AN1240" s="217"/>
      <c r="AO1240" s="217"/>
      <c r="AP1240" s="217"/>
      <c r="AQ1240" s="217"/>
      <c r="AR1240" s="217"/>
      <c r="AS1240" s="217"/>
      <c r="AT1240" s="217"/>
      <c r="AU1240" s="217"/>
      <c r="AV1240" s="217"/>
    </row>
    <row r="1241" spans="36:48" x14ac:dyDescent="0.45">
      <c r="AJ1241" s="217"/>
      <c r="AK1241" s="217"/>
      <c r="AL1241" s="217"/>
      <c r="AM1241" s="217"/>
      <c r="AN1241" s="217"/>
      <c r="AO1241" s="217"/>
      <c r="AP1241" s="217"/>
      <c r="AQ1241" s="217"/>
      <c r="AR1241" s="217"/>
      <c r="AS1241" s="217"/>
      <c r="AT1241" s="217"/>
      <c r="AU1241" s="217"/>
      <c r="AV1241" s="217"/>
    </row>
    <row r="1242" spans="36:48" x14ac:dyDescent="0.45">
      <c r="AJ1242" s="217"/>
      <c r="AK1242" s="217"/>
      <c r="AL1242" s="217"/>
      <c r="AM1242" s="217"/>
      <c r="AN1242" s="217"/>
      <c r="AO1242" s="217"/>
      <c r="AP1242" s="217"/>
      <c r="AQ1242" s="217"/>
      <c r="AR1242" s="217"/>
      <c r="AS1242" s="217"/>
      <c r="AT1242" s="217"/>
      <c r="AU1242" s="217"/>
      <c r="AV1242" s="217"/>
    </row>
    <row r="1243" spans="36:48" x14ac:dyDescent="0.45">
      <c r="AJ1243" s="217"/>
      <c r="AK1243" s="217"/>
      <c r="AL1243" s="217"/>
      <c r="AM1243" s="217"/>
      <c r="AN1243" s="217"/>
      <c r="AO1243" s="217"/>
      <c r="AP1243" s="217"/>
      <c r="AQ1243" s="217"/>
      <c r="AR1243" s="217"/>
      <c r="AS1243" s="217"/>
      <c r="AT1243" s="217"/>
      <c r="AU1243" s="217"/>
      <c r="AV1243" s="217"/>
    </row>
    <row r="1244" spans="36:48" x14ac:dyDescent="0.45">
      <c r="AJ1244" s="217"/>
      <c r="AK1244" s="217"/>
      <c r="AL1244" s="217"/>
      <c r="AM1244" s="217"/>
      <c r="AN1244" s="217"/>
      <c r="AO1244" s="217"/>
      <c r="AP1244" s="217"/>
      <c r="AQ1244" s="217"/>
      <c r="AR1244" s="217"/>
      <c r="AS1244" s="217"/>
      <c r="AT1244" s="217"/>
      <c r="AU1244" s="217"/>
      <c r="AV1244" s="217"/>
    </row>
    <row r="1245" spans="36:48" x14ac:dyDescent="0.45">
      <c r="AJ1245" s="217"/>
      <c r="AK1245" s="217"/>
      <c r="AL1245" s="217"/>
      <c r="AM1245" s="217"/>
      <c r="AN1245" s="217"/>
      <c r="AO1245" s="217"/>
      <c r="AP1245" s="217"/>
      <c r="AQ1245" s="217"/>
      <c r="AR1245" s="217"/>
      <c r="AS1245" s="217"/>
      <c r="AT1245" s="217"/>
      <c r="AU1245" s="217"/>
      <c r="AV1245" s="217"/>
    </row>
    <row r="1246" spans="36:48" x14ac:dyDescent="0.45">
      <c r="AJ1246" s="217"/>
      <c r="AK1246" s="217"/>
      <c r="AL1246" s="217"/>
      <c r="AM1246" s="217"/>
      <c r="AN1246" s="217"/>
      <c r="AO1246" s="217"/>
      <c r="AP1246" s="217"/>
      <c r="AQ1246" s="217"/>
      <c r="AR1246" s="217"/>
      <c r="AS1246" s="217"/>
      <c r="AT1246" s="217"/>
      <c r="AU1246" s="217"/>
      <c r="AV1246" s="217"/>
    </row>
    <row r="1247" spans="36:48" x14ac:dyDescent="0.45">
      <c r="AJ1247" s="217"/>
      <c r="AK1247" s="217"/>
      <c r="AL1247" s="217"/>
      <c r="AM1247" s="217"/>
      <c r="AN1247" s="217"/>
      <c r="AO1247" s="217"/>
      <c r="AP1247" s="217"/>
      <c r="AQ1247" s="217"/>
      <c r="AR1247" s="217"/>
      <c r="AS1247" s="217"/>
      <c r="AT1247" s="217"/>
      <c r="AU1247" s="217"/>
      <c r="AV1247" s="217"/>
    </row>
    <row r="1248" spans="36:48" x14ac:dyDescent="0.45">
      <c r="AJ1248" s="217"/>
      <c r="AK1248" s="217"/>
      <c r="AL1248" s="217"/>
      <c r="AM1248" s="217"/>
      <c r="AN1248" s="217"/>
      <c r="AO1248" s="217"/>
      <c r="AP1248" s="217"/>
      <c r="AQ1248" s="217"/>
      <c r="AR1248" s="217"/>
      <c r="AS1248" s="217"/>
      <c r="AT1248" s="217"/>
      <c r="AU1248" s="217"/>
      <c r="AV1248" s="217"/>
    </row>
    <row r="1249" spans="36:48" x14ac:dyDescent="0.45">
      <c r="AJ1249" s="217"/>
      <c r="AK1249" s="217"/>
      <c r="AL1249" s="217"/>
      <c r="AM1249" s="217"/>
      <c r="AN1249" s="217"/>
      <c r="AO1249" s="217"/>
      <c r="AP1249" s="217"/>
      <c r="AQ1249" s="217"/>
      <c r="AR1249" s="217"/>
      <c r="AS1249" s="217"/>
      <c r="AT1249" s="217"/>
      <c r="AU1249" s="217"/>
      <c r="AV1249" s="217"/>
    </row>
    <row r="1250" spans="36:48" x14ac:dyDescent="0.45">
      <c r="AJ1250" s="217"/>
      <c r="AK1250" s="217"/>
      <c r="AL1250" s="217"/>
      <c r="AM1250" s="217"/>
      <c r="AN1250" s="217"/>
      <c r="AO1250" s="217"/>
      <c r="AP1250" s="217"/>
      <c r="AQ1250" s="217"/>
      <c r="AR1250" s="217"/>
      <c r="AS1250" s="217"/>
      <c r="AT1250" s="217"/>
      <c r="AU1250" s="217"/>
      <c r="AV1250" s="217"/>
    </row>
    <row r="1251" spans="36:48" x14ac:dyDescent="0.45">
      <c r="AJ1251" s="217"/>
      <c r="AK1251" s="217"/>
      <c r="AL1251" s="217"/>
      <c r="AM1251" s="217"/>
      <c r="AN1251" s="217"/>
      <c r="AO1251" s="217"/>
      <c r="AP1251" s="217"/>
      <c r="AQ1251" s="217"/>
      <c r="AR1251" s="217"/>
      <c r="AS1251" s="217"/>
      <c r="AT1251" s="217"/>
      <c r="AU1251" s="217"/>
      <c r="AV1251" s="217"/>
    </row>
    <row r="1252" spans="36:48" x14ac:dyDescent="0.45">
      <c r="AJ1252" s="217"/>
      <c r="AK1252" s="217"/>
      <c r="AL1252" s="217"/>
      <c r="AM1252" s="217"/>
      <c r="AN1252" s="217"/>
      <c r="AO1252" s="217"/>
      <c r="AP1252" s="217"/>
      <c r="AQ1252" s="217"/>
      <c r="AR1252" s="217"/>
      <c r="AS1252" s="217"/>
      <c r="AT1252" s="217"/>
      <c r="AU1252" s="217"/>
      <c r="AV1252" s="217"/>
    </row>
    <row r="1253" spans="36:48" x14ac:dyDescent="0.45">
      <c r="AJ1253" s="217"/>
      <c r="AK1253" s="217"/>
      <c r="AL1253" s="217"/>
      <c r="AM1253" s="217"/>
      <c r="AN1253" s="217"/>
      <c r="AO1253" s="217"/>
      <c r="AP1253" s="217"/>
      <c r="AQ1253" s="217"/>
      <c r="AR1253" s="217"/>
      <c r="AS1253" s="217"/>
      <c r="AT1253" s="217"/>
      <c r="AU1253" s="217"/>
      <c r="AV1253" s="217"/>
    </row>
    <row r="1254" spans="36:48" x14ac:dyDescent="0.45">
      <c r="AJ1254" s="217"/>
      <c r="AK1254" s="217"/>
      <c r="AL1254" s="217"/>
      <c r="AM1254" s="217"/>
      <c r="AN1254" s="217"/>
      <c r="AO1254" s="217"/>
      <c r="AP1254" s="217"/>
      <c r="AQ1254" s="217"/>
      <c r="AR1254" s="217"/>
      <c r="AS1254" s="217"/>
      <c r="AT1254" s="217"/>
      <c r="AU1254" s="217"/>
      <c r="AV1254" s="217"/>
    </row>
    <row r="1255" spans="36:48" x14ac:dyDescent="0.45">
      <c r="AJ1255" s="217"/>
      <c r="AK1255" s="217"/>
      <c r="AL1255" s="217"/>
      <c r="AM1255" s="217"/>
      <c r="AN1255" s="217"/>
      <c r="AO1255" s="217"/>
      <c r="AP1255" s="217"/>
      <c r="AQ1255" s="217"/>
      <c r="AR1255" s="217"/>
      <c r="AS1255" s="217"/>
      <c r="AT1255" s="217"/>
      <c r="AU1255" s="217"/>
      <c r="AV1255" s="217"/>
    </row>
    <row r="1256" spans="36:48" x14ac:dyDescent="0.45">
      <c r="AJ1256" s="217"/>
      <c r="AK1256" s="217"/>
      <c r="AL1256" s="217"/>
      <c r="AM1256" s="217"/>
      <c r="AN1256" s="217"/>
      <c r="AO1256" s="217"/>
      <c r="AP1256" s="217"/>
      <c r="AQ1256" s="217"/>
      <c r="AR1256" s="217"/>
      <c r="AS1256" s="217"/>
      <c r="AT1256" s="217"/>
      <c r="AU1256" s="217"/>
      <c r="AV1256" s="217"/>
    </row>
    <row r="1257" spans="36:48" x14ac:dyDescent="0.45">
      <c r="AJ1257" s="217"/>
      <c r="AK1257" s="217"/>
      <c r="AL1257" s="217"/>
      <c r="AM1257" s="217"/>
      <c r="AN1257" s="217"/>
      <c r="AO1257" s="217"/>
      <c r="AP1257" s="217"/>
      <c r="AQ1257" s="217"/>
      <c r="AR1257" s="217"/>
      <c r="AS1257" s="217"/>
      <c r="AT1257" s="217"/>
      <c r="AU1257" s="217"/>
      <c r="AV1257" s="217"/>
    </row>
    <row r="1258" spans="36:48" x14ac:dyDescent="0.45">
      <c r="AJ1258" s="217"/>
      <c r="AK1258" s="217"/>
      <c r="AL1258" s="217"/>
      <c r="AM1258" s="217"/>
      <c r="AN1258" s="217"/>
      <c r="AO1258" s="217"/>
      <c r="AP1258" s="217"/>
      <c r="AQ1258" s="217"/>
      <c r="AR1258" s="217"/>
      <c r="AS1258" s="217"/>
      <c r="AT1258" s="217"/>
      <c r="AU1258" s="217"/>
      <c r="AV1258" s="217"/>
    </row>
    <row r="1259" spans="36:48" x14ac:dyDescent="0.45">
      <c r="AJ1259" s="217"/>
      <c r="AK1259" s="217"/>
      <c r="AL1259" s="217"/>
      <c r="AM1259" s="217"/>
      <c r="AN1259" s="217"/>
      <c r="AO1259" s="217"/>
      <c r="AP1259" s="217"/>
      <c r="AQ1259" s="217"/>
      <c r="AR1259" s="217"/>
      <c r="AS1259" s="217"/>
      <c r="AT1259" s="217"/>
      <c r="AU1259" s="217"/>
      <c r="AV1259" s="217"/>
    </row>
    <row r="1260" spans="36:48" x14ac:dyDescent="0.45">
      <c r="AJ1260" s="217"/>
      <c r="AK1260" s="217"/>
      <c r="AL1260" s="217"/>
      <c r="AM1260" s="217"/>
      <c r="AN1260" s="217"/>
      <c r="AO1260" s="217"/>
      <c r="AP1260" s="217"/>
      <c r="AQ1260" s="217"/>
      <c r="AR1260" s="217"/>
      <c r="AS1260" s="217"/>
      <c r="AT1260" s="217"/>
      <c r="AU1260" s="217"/>
      <c r="AV1260" s="217"/>
    </row>
    <row r="1261" spans="36:48" x14ac:dyDescent="0.45">
      <c r="AJ1261" s="217"/>
      <c r="AK1261" s="217"/>
      <c r="AL1261" s="217"/>
      <c r="AM1261" s="217"/>
      <c r="AN1261" s="217"/>
      <c r="AO1261" s="217"/>
      <c r="AP1261" s="217"/>
      <c r="AQ1261" s="217"/>
      <c r="AR1261" s="217"/>
      <c r="AS1261" s="217"/>
      <c r="AT1261" s="217"/>
      <c r="AU1261" s="217"/>
      <c r="AV1261" s="217"/>
    </row>
    <row r="1262" spans="36:48" x14ac:dyDescent="0.45">
      <c r="AJ1262" s="217"/>
      <c r="AK1262" s="217"/>
      <c r="AL1262" s="217"/>
      <c r="AM1262" s="217"/>
      <c r="AN1262" s="217"/>
      <c r="AO1262" s="217"/>
      <c r="AP1262" s="217"/>
      <c r="AQ1262" s="217"/>
      <c r="AR1262" s="217"/>
      <c r="AS1262" s="217"/>
      <c r="AT1262" s="217"/>
      <c r="AU1262" s="217"/>
      <c r="AV1262" s="217"/>
    </row>
    <row r="1263" spans="36:48" x14ac:dyDescent="0.45">
      <c r="AJ1263" s="217"/>
      <c r="AK1263" s="217"/>
      <c r="AL1263" s="217"/>
      <c r="AM1263" s="217"/>
      <c r="AN1263" s="217"/>
      <c r="AO1263" s="217"/>
      <c r="AP1263" s="217"/>
      <c r="AQ1263" s="217"/>
      <c r="AR1263" s="217"/>
      <c r="AS1263" s="217"/>
      <c r="AT1263" s="217"/>
      <c r="AU1263" s="217"/>
      <c r="AV1263" s="217"/>
    </row>
    <row r="1264" spans="36:48" x14ac:dyDescent="0.45">
      <c r="AJ1264" s="217"/>
      <c r="AK1264" s="217"/>
      <c r="AL1264" s="217"/>
      <c r="AM1264" s="217"/>
      <c r="AN1264" s="217"/>
      <c r="AO1264" s="217"/>
      <c r="AP1264" s="217"/>
      <c r="AQ1264" s="217"/>
      <c r="AR1264" s="217"/>
      <c r="AS1264" s="217"/>
      <c r="AT1264" s="217"/>
      <c r="AU1264" s="217"/>
      <c r="AV1264" s="217"/>
    </row>
    <row r="1265" spans="36:48" x14ac:dyDescent="0.45">
      <c r="AJ1265" s="217"/>
      <c r="AK1265" s="217"/>
      <c r="AL1265" s="217"/>
      <c r="AM1265" s="217"/>
      <c r="AN1265" s="217"/>
      <c r="AO1265" s="217"/>
      <c r="AP1265" s="217"/>
      <c r="AQ1265" s="217"/>
      <c r="AR1265" s="217"/>
      <c r="AS1265" s="217"/>
      <c r="AT1265" s="217"/>
      <c r="AU1265" s="217"/>
      <c r="AV1265" s="217"/>
    </row>
    <row r="1266" spans="36:48" x14ac:dyDescent="0.45">
      <c r="AJ1266" s="217"/>
      <c r="AK1266" s="217"/>
      <c r="AL1266" s="217"/>
      <c r="AM1266" s="217"/>
      <c r="AN1266" s="217"/>
      <c r="AO1266" s="217"/>
      <c r="AP1266" s="217"/>
      <c r="AQ1266" s="217"/>
      <c r="AR1266" s="217"/>
      <c r="AS1266" s="217"/>
      <c r="AT1266" s="217"/>
      <c r="AU1266" s="217"/>
      <c r="AV1266" s="217"/>
    </row>
    <row r="1267" spans="36:48" x14ac:dyDescent="0.45">
      <c r="AJ1267" s="217"/>
      <c r="AK1267" s="217"/>
      <c r="AL1267" s="217"/>
      <c r="AM1267" s="217"/>
      <c r="AN1267" s="217"/>
      <c r="AO1267" s="217"/>
      <c r="AP1267" s="217"/>
      <c r="AQ1267" s="217"/>
      <c r="AR1267" s="217"/>
      <c r="AS1267" s="217"/>
      <c r="AT1267" s="217"/>
      <c r="AU1267" s="217"/>
      <c r="AV1267" s="217"/>
    </row>
    <row r="1268" spans="36:48" x14ac:dyDescent="0.45">
      <c r="AJ1268" s="217"/>
      <c r="AK1268" s="217"/>
      <c r="AL1268" s="217"/>
      <c r="AM1268" s="217"/>
      <c r="AN1268" s="217"/>
      <c r="AO1268" s="217"/>
      <c r="AP1268" s="217"/>
      <c r="AQ1268" s="217"/>
      <c r="AR1268" s="217"/>
      <c r="AS1268" s="217"/>
      <c r="AT1268" s="217"/>
      <c r="AU1268" s="217"/>
      <c r="AV1268" s="217"/>
    </row>
    <row r="1269" spans="36:48" x14ac:dyDescent="0.45">
      <c r="AJ1269" s="217"/>
      <c r="AK1269" s="217"/>
      <c r="AL1269" s="217"/>
      <c r="AM1269" s="217"/>
      <c r="AN1269" s="217"/>
      <c r="AO1269" s="217"/>
      <c r="AP1269" s="217"/>
      <c r="AQ1269" s="217"/>
      <c r="AR1269" s="217"/>
      <c r="AS1269" s="217"/>
      <c r="AT1269" s="217"/>
      <c r="AU1269" s="217"/>
      <c r="AV1269" s="217"/>
    </row>
    <row r="1270" spans="36:48" x14ac:dyDescent="0.45">
      <c r="AJ1270" s="217"/>
      <c r="AK1270" s="217"/>
      <c r="AL1270" s="217"/>
      <c r="AM1270" s="217"/>
      <c r="AN1270" s="217"/>
      <c r="AO1270" s="217"/>
      <c r="AP1270" s="217"/>
      <c r="AQ1270" s="217"/>
      <c r="AR1270" s="217"/>
      <c r="AS1270" s="217"/>
      <c r="AT1270" s="217"/>
      <c r="AU1270" s="217"/>
      <c r="AV1270" s="217"/>
    </row>
    <row r="1271" spans="36:48" x14ac:dyDescent="0.45">
      <c r="AJ1271" s="217"/>
      <c r="AK1271" s="217"/>
      <c r="AL1271" s="217"/>
      <c r="AM1271" s="217"/>
      <c r="AN1271" s="217"/>
      <c r="AO1271" s="217"/>
      <c r="AP1271" s="217"/>
      <c r="AQ1271" s="217"/>
      <c r="AR1271" s="217"/>
      <c r="AS1271" s="217"/>
      <c r="AT1271" s="217"/>
      <c r="AU1271" s="217"/>
      <c r="AV1271" s="217"/>
    </row>
    <row r="1272" spans="36:48" x14ac:dyDescent="0.45">
      <c r="AJ1272" s="217"/>
      <c r="AK1272" s="217"/>
      <c r="AL1272" s="217"/>
      <c r="AM1272" s="217"/>
      <c r="AN1272" s="217"/>
      <c r="AO1272" s="217"/>
      <c r="AP1272" s="217"/>
      <c r="AQ1272" s="217"/>
      <c r="AR1272" s="217"/>
      <c r="AS1272" s="217"/>
      <c r="AT1272" s="217"/>
      <c r="AU1272" s="217"/>
      <c r="AV1272" s="217"/>
    </row>
    <row r="1273" spans="36:48" x14ac:dyDescent="0.45">
      <c r="AJ1273" s="217"/>
      <c r="AK1273" s="217"/>
      <c r="AL1273" s="217"/>
      <c r="AM1273" s="217"/>
      <c r="AN1273" s="217"/>
      <c r="AO1273" s="217"/>
      <c r="AP1273" s="217"/>
      <c r="AQ1273" s="217"/>
      <c r="AR1273" s="217"/>
      <c r="AS1273" s="217"/>
      <c r="AT1273" s="217"/>
      <c r="AU1273" s="217"/>
      <c r="AV1273" s="217"/>
    </row>
    <row r="1274" spans="36:48" x14ac:dyDescent="0.45">
      <c r="AJ1274" s="217"/>
      <c r="AK1274" s="217"/>
      <c r="AL1274" s="217"/>
      <c r="AM1274" s="217"/>
      <c r="AN1274" s="217"/>
      <c r="AO1274" s="217"/>
      <c r="AP1274" s="217"/>
      <c r="AQ1274" s="217"/>
      <c r="AR1274" s="217"/>
      <c r="AS1274" s="217"/>
      <c r="AT1274" s="217"/>
      <c r="AU1274" s="217"/>
      <c r="AV1274" s="217"/>
    </row>
    <row r="1275" spans="36:48" x14ac:dyDescent="0.45">
      <c r="AJ1275" s="217"/>
      <c r="AK1275" s="217"/>
      <c r="AL1275" s="217"/>
      <c r="AM1275" s="217"/>
      <c r="AN1275" s="217"/>
      <c r="AO1275" s="217"/>
      <c r="AP1275" s="217"/>
      <c r="AQ1275" s="217"/>
      <c r="AR1275" s="217"/>
      <c r="AS1275" s="217"/>
      <c r="AT1275" s="217"/>
      <c r="AU1275" s="217"/>
      <c r="AV1275" s="217"/>
    </row>
    <row r="1276" spans="36:48" x14ac:dyDescent="0.45">
      <c r="AJ1276" s="217"/>
      <c r="AK1276" s="217"/>
      <c r="AL1276" s="217"/>
      <c r="AM1276" s="217"/>
      <c r="AN1276" s="217"/>
      <c r="AO1276" s="217"/>
      <c r="AP1276" s="217"/>
      <c r="AQ1276" s="217"/>
      <c r="AR1276" s="217"/>
      <c r="AS1276" s="217"/>
      <c r="AT1276" s="217"/>
      <c r="AU1276" s="217"/>
      <c r="AV1276" s="217"/>
    </row>
    <row r="1277" spans="36:48" x14ac:dyDescent="0.45">
      <c r="AJ1277" s="217"/>
      <c r="AK1277" s="217"/>
      <c r="AL1277" s="217"/>
      <c r="AM1277" s="217"/>
      <c r="AN1277" s="217"/>
      <c r="AO1277" s="217"/>
      <c r="AP1277" s="217"/>
      <c r="AQ1277" s="217"/>
      <c r="AR1277" s="217"/>
      <c r="AS1277" s="217"/>
      <c r="AT1277" s="217"/>
      <c r="AU1277" s="217"/>
      <c r="AV1277" s="217"/>
    </row>
    <row r="1278" spans="36:48" x14ac:dyDescent="0.45">
      <c r="AJ1278" s="217"/>
      <c r="AK1278" s="217"/>
      <c r="AL1278" s="217"/>
      <c r="AM1278" s="217"/>
      <c r="AN1278" s="217"/>
      <c r="AO1278" s="217"/>
      <c r="AP1278" s="217"/>
      <c r="AQ1278" s="217"/>
      <c r="AR1278" s="217"/>
      <c r="AS1278" s="217"/>
      <c r="AT1278" s="217"/>
      <c r="AU1278" s="217"/>
      <c r="AV1278" s="217"/>
    </row>
    <row r="1279" spans="36:48" x14ac:dyDescent="0.45">
      <c r="AJ1279" s="217"/>
      <c r="AK1279" s="217"/>
      <c r="AL1279" s="217"/>
      <c r="AM1279" s="217"/>
      <c r="AN1279" s="217"/>
      <c r="AO1279" s="217"/>
      <c r="AP1279" s="217"/>
      <c r="AQ1279" s="217"/>
      <c r="AR1279" s="217"/>
      <c r="AS1279" s="217"/>
      <c r="AT1279" s="217"/>
      <c r="AU1279" s="217"/>
      <c r="AV1279" s="217"/>
    </row>
    <row r="1280" spans="36:48" x14ac:dyDescent="0.45">
      <c r="AJ1280" s="217"/>
      <c r="AK1280" s="217"/>
      <c r="AL1280" s="217"/>
      <c r="AM1280" s="217"/>
      <c r="AN1280" s="217"/>
      <c r="AO1280" s="217"/>
      <c r="AP1280" s="217"/>
      <c r="AQ1280" s="217"/>
      <c r="AR1280" s="217"/>
      <c r="AS1280" s="217"/>
      <c r="AT1280" s="217"/>
      <c r="AU1280" s="217"/>
      <c r="AV1280" s="217"/>
    </row>
    <row r="1281" spans="36:48" x14ac:dyDescent="0.45">
      <c r="AJ1281" s="217"/>
      <c r="AK1281" s="217"/>
      <c r="AL1281" s="217"/>
      <c r="AM1281" s="217"/>
      <c r="AN1281" s="217"/>
      <c r="AO1281" s="217"/>
      <c r="AP1281" s="217"/>
      <c r="AQ1281" s="217"/>
      <c r="AR1281" s="217"/>
      <c r="AS1281" s="217"/>
      <c r="AT1281" s="217"/>
      <c r="AU1281" s="217"/>
      <c r="AV1281" s="217"/>
    </row>
    <row r="1282" spans="36:48" x14ac:dyDescent="0.45">
      <c r="AJ1282" s="217"/>
      <c r="AK1282" s="217"/>
      <c r="AL1282" s="217"/>
      <c r="AM1282" s="217"/>
      <c r="AN1282" s="217"/>
      <c r="AO1282" s="217"/>
      <c r="AP1282" s="217"/>
      <c r="AQ1282" s="217"/>
      <c r="AR1282" s="217"/>
      <c r="AS1282" s="217"/>
      <c r="AT1282" s="217"/>
      <c r="AU1282" s="217"/>
      <c r="AV1282" s="217"/>
    </row>
    <row r="1283" spans="36:48" x14ac:dyDescent="0.45">
      <c r="AJ1283" s="217"/>
      <c r="AK1283" s="217"/>
      <c r="AL1283" s="217"/>
      <c r="AM1283" s="217"/>
      <c r="AN1283" s="217"/>
      <c r="AO1283" s="217"/>
      <c r="AP1283" s="217"/>
      <c r="AQ1283" s="217"/>
      <c r="AR1283" s="217"/>
      <c r="AS1283" s="217"/>
      <c r="AT1283" s="217"/>
      <c r="AU1283" s="217"/>
      <c r="AV1283" s="217"/>
    </row>
    <row r="1284" spans="36:48" x14ac:dyDescent="0.45">
      <c r="AJ1284" s="217"/>
      <c r="AK1284" s="217"/>
      <c r="AL1284" s="217"/>
      <c r="AM1284" s="217"/>
      <c r="AN1284" s="217"/>
      <c r="AO1284" s="217"/>
      <c r="AP1284" s="217"/>
      <c r="AQ1284" s="217"/>
      <c r="AR1284" s="217"/>
      <c r="AS1284" s="217"/>
      <c r="AT1284" s="217"/>
      <c r="AU1284" s="217"/>
      <c r="AV1284" s="217"/>
    </row>
    <row r="1285" spans="36:48" x14ac:dyDescent="0.45">
      <c r="AJ1285" s="217"/>
      <c r="AK1285" s="217"/>
      <c r="AL1285" s="217"/>
      <c r="AM1285" s="217"/>
      <c r="AN1285" s="217"/>
      <c r="AO1285" s="217"/>
      <c r="AP1285" s="217"/>
      <c r="AQ1285" s="217"/>
      <c r="AR1285" s="217"/>
      <c r="AS1285" s="217"/>
      <c r="AT1285" s="217"/>
      <c r="AU1285" s="217"/>
      <c r="AV1285" s="217"/>
    </row>
    <row r="1286" spans="36:48" x14ac:dyDescent="0.45">
      <c r="AJ1286" s="217"/>
      <c r="AK1286" s="217"/>
      <c r="AL1286" s="217"/>
      <c r="AM1286" s="217"/>
      <c r="AN1286" s="217"/>
      <c r="AO1286" s="217"/>
      <c r="AP1286" s="217"/>
      <c r="AQ1286" s="217"/>
      <c r="AR1286" s="217"/>
      <c r="AS1286" s="217"/>
      <c r="AT1286" s="217"/>
      <c r="AU1286" s="217"/>
      <c r="AV1286" s="217"/>
    </row>
    <row r="1287" spans="36:48" x14ac:dyDescent="0.45">
      <c r="AJ1287" s="217"/>
      <c r="AK1287" s="217"/>
      <c r="AL1287" s="217"/>
      <c r="AM1287" s="217"/>
      <c r="AN1287" s="217"/>
      <c r="AO1287" s="217"/>
      <c r="AP1287" s="217"/>
      <c r="AQ1287" s="217"/>
      <c r="AR1287" s="217"/>
      <c r="AS1287" s="217"/>
      <c r="AT1287" s="217"/>
      <c r="AU1287" s="217"/>
      <c r="AV1287" s="217"/>
    </row>
    <row r="1288" spans="36:48" x14ac:dyDescent="0.45">
      <c r="AJ1288" s="217"/>
      <c r="AK1288" s="217"/>
      <c r="AL1288" s="217"/>
      <c r="AM1288" s="217"/>
      <c r="AN1288" s="217"/>
      <c r="AO1288" s="217"/>
      <c r="AP1288" s="217"/>
      <c r="AQ1288" s="217"/>
      <c r="AR1288" s="217"/>
      <c r="AS1288" s="217"/>
      <c r="AT1288" s="217"/>
      <c r="AU1288" s="217"/>
      <c r="AV1288" s="217"/>
    </row>
    <row r="1289" spans="36:48" x14ac:dyDescent="0.45">
      <c r="AJ1289" s="217"/>
      <c r="AK1289" s="217"/>
      <c r="AL1289" s="217"/>
      <c r="AM1289" s="217"/>
      <c r="AN1289" s="217"/>
      <c r="AO1289" s="217"/>
      <c r="AP1289" s="217"/>
      <c r="AQ1289" s="217"/>
      <c r="AR1289" s="217"/>
      <c r="AS1289" s="217"/>
      <c r="AT1289" s="217"/>
      <c r="AU1289" s="217"/>
      <c r="AV1289" s="217"/>
    </row>
    <row r="1290" spans="36:48" x14ac:dyDescent="0.45">
      <c r="AJ1290" s="217"/>
      <c r="AK1290" s="217"/>
      <c r="AL1290" s="217"/>
      <c r="AM1290" s="217"/>
      <c r="AN1290" s="217"/>
      <c r="AO1290" s="217"/>
      <c r="AP1290" s="217"/>
      <c r="AQ1290" s="217"/>
      <c r="AR1290" s="217"/>
      <c r="AS1290" s="217"/>
      <c r="AT1290" s="217"/>
      <c r="AU1290" s="217"/>
      <c r="AV1290" s="217"/>
    </row>
    <row r="1291" spans="36:48" x14ac:dyDescent="0.45">
      <c r="AJ1291" s="217"/>
      <c r="AK1291" s="217"/>
      <c r="AL1291" s="217"/>
      <c r="AM1291" s="217"/>
      <c r="AN1291" s="217"/>
      <c r="AO1291" s="217"/>
      <c r="AP1291" s="217"/>
      <c r="AQ1291" s="217"/>
      <c r="AR1291" s="217"/>
      <c r="AS1291" s="217"/>
      <c r="AT1291" s="217"/>
      <c r="AU1291" s="217"/>
      <c r="AV1291" s="217"/>
    </row>
    <row r="1292" spans="36:48" x14ac:dyDescent="0.45">
      <c r="AJ1292" s="217"/>
      <c r="AK1292" s="217"/>
      <c r="AL1292" s="217"/>
      <c r="AM1292" s="217"/>
      <c r="AN1292" s="217"/>
      <c r="AO1292" s="217"/>
      <c r="AP1292" s="217"/>
      <c r="AQ1292" s="217"/>
      <c r="AR1292" s="217"/>
      <c r="AS1292" s="217"/>
      <c r="AT1292" s="217"/>
      <c r="AU1292" s="217"/>
      <c r="AV1292" s="217"/>
    </row>
    <row r="1293" spans="36:48" x14ac:dyDescent="0.45">
      <c r="AJ1293" s="217"/>
      <c r="AK1293" s="217"/>
      <c r="AL1293" s="217"/>
      <c r="AM1293" s="217"/>
      <c r="AN1293" s="217"/>
      <c r="AO1293" s="217"/>
      <c r="AP1293" s="217"/>
      <c r="AQ1293" s="217"/>
      <c r="AR1293" s="217"/>
      <c r="AS1293" s="217"/>
      <c r="AT1293" s="217"/>
      <c r="AU1293" s="217"/>
      <c r="AV1293" s="217"/>
    </row>
    <row r="1294" spans="36:48" x14ac:dyDescent="0.45">
      <c r="AJ1294" s="217"/>
      <c r="AK1294" s="217"/>
      <c r="AL1294" s="217"/>
      <c r="AM1294" s="217"/>
      <c r="AN1294" s="217"/>
      <c r="AO1294" s="217"/>
      <c r="AP1294" s="217"/>
      <c r="AQ1294" s="217"/>
      <c r="AR1294" s="217"/>
      <c r="AS1294" s="217"/>
      <c r="AT1294" s="217"/>
      <c r="AU1294" s="217"/>
      <c r="AV1294" s="217"/>
    </row>
    <row r="1295" spans="36:48" x14ac:dyDescent="0.45">
      <c r="AJ1295" s="217"/>
      <c r="AK1295" s="217"/>
      <c r="AL1295" s="217"/>
      <c r="AM1295" s="217"/>
      <c r="AN1295" s="217"/>
      <c r="AO1295" s="217"/>
      <c r="AP1295" s="217"/>
      <c r="AQ1295" s="217"/>
      <c r="AR1295" s="217"/>
      <c r="AS1295" s="217"/>
      <c r="AT1295" s="217"/>
      <c r="AU1295" s="217"/>
      <c r="AV1295" s="217"/>
    </row>
    <row r="1296" spans="36:48" x14ac:dyDescent="0.45">
      <c r="AJ1296" s="217"/>
      <c r="AK1296" s="217"/>
      <c r="AL1296" s="217"/>
      <c r="AM1296" s="217"/>
      <c r="AN1296" s="217"/>
      <c r="AO1296" s="217"/>
      <c r="AP1296" s="217"/>
      <c r="AQ1296" s="217"/>
      <c r="AR1296" s="217"/>
      <c r="AS1296" s="217"/>
      <c r="AT1296" s="217"/>
      <c r="AU1296" s="217"/>
      <c r="AV1296" s="217"/>
    </row>
    <row r="1297" spans="36:48" x14ac:dyDescent="0.45">
      <c r="AJ1297" s="217"/>
      <c r="AK1297" s="217"/>
      <c r="AL1297" s="217"/>
      <c r="AM1297" s="217"/>
      <c r="AN1297" s="217"/>
      <c r="AO1297" s="217"/>
      <c r="AP1297" s="217"/>
      <c r="AQ1297" s="217"/>
      <c r="AR1297" s="217"/>
      <c r="AS1297" s="217"/>
      <c r="AT1297" s="217"/>
      <c r="AU1297" s="217"/>
      <c r="AV1297" s="217"/>
    </row>
    <row r="1298" spans="36:48" x14ac:dyDescent="0.45">
      <c r="AJ1298" s="217"/>
      <c r="AK1298" s="217"/>
      <c r="AL1298" s="217"/>
      <c r="AM1298" s="217"/>
      <c r="AN1298" s="217"/>
      <c r="AO1298" s="217"/>
      <c r="AP1298" s="217"/>
      <c r="AQ1298" s="217"/>
      <c r="AR1298" s="217"/>
      <c r="AS1298" s="217"/>
      <c r="AT1298" s="217"/>
      <c r="AU1298" s="217"/>
      <c r="AV1298" s="217"/>
    </row>
    <row r="1299" spans="36:48" x14ac:dyDescent="0.45">
      <c r="AJ1299" s="217"/>
      <c r="AK1299" s="217"/>
      <c r="AL1299" s="217"/>
      <c r="AM1299" s="217"/>
      <c r="AN1299" s="217"/>
      <c r="AO1299" s="217"/>
      <c r="AP1299" s="217"/>
      <c r="AQ1299" s="217"/>
      <c r="AR1299" s="217"/>
      <c r="AS1299" s="217"/>
      <c r="AT1299" s="217"/>
      <c r="AU1299" s="217"/>
      <c r="AV1299" s="217"/>
    </row>
    <row r="1300" spans="36:48" x14ac:dyDescent="0.45">
      <c r="AJ1300" s="217"/>
      <c r="AK1300" s="217"/>
      <c r="AL1300" s="217"/>
      <c r="AM1300" s="217"/>
      <c r="AN1300" s="217"/>
      <c r="AO1300" s="217"/>
      <c r="AP1300" s="217"/>
      <c r="AQ1300" s="217"/>
      <c r="AR1300" s="217"/>
      <c r="AS1300" s="217"/>
      <c r="AT1300" s="217"/>
      <c r="AU1300" s="217"/>
      <c r="AV1300" s="217"/>
    </row>
    <row r="1301" spans="36:48" x14ac:dyDescent="0.45">
      <c r="AJ1301" s="217"/>
      <c r="AK1301" s="217"/>
      <c r="AL1301" s="217"/>
      <c r="AM1301" s="217"/>
      <c r="AN1301" s="217"/>
      <c r="AO1301" s="217"/>
      <c r="AP1301" s="217"/>
      <c r="AQ1301" s="217"/>
      <c r="AR1301" s="217"/>
      <c r="AS1301" s="217"/>
      <c r="AT1301" s="217"/>
      <c r="AU1301" s="217"/>
      <c r="AV1301" s="217"/>
    </row>
    <row r="1302" spans="36:48" x14ac:dyDescent="0.45">
      <c r="AJ1302" s="217"/>
      <c r="AK1302" s="217"/>
      <c r="AL1302" s="217"/>
      <c r="AM1302" s="217"/>
      <c r="AN1302" s="217"/>
      <c r="AO1302" s="217"/>
      <c r="AP1302" s="217"/>
      <c r="AQ1302" s="217"/>
      <c r="AR1302" s="217"/>
      <c r="AS1302" s="217"/>
      <c r="AT1302" s="217"/>
      <c r="AU1302" s="217"/>
      <c r="AV1302" s="217"/>
    </row>
    <row r="1303" spans="36:48" x14ac:dyDescent="0.45">
      <c r="AJ1303" s="217"/>
      <c r="AK1303" s="217"/>
      <c r="AL1303" s="217"/>
      <c r="AM1303" s="217"/>
      <c r="AN1303" s="217"/>
      <c r="AO1303" s="217"/>
      <c r="AP1303" s="217"/>
      <c r="AQ1303" s="217"/>
      <c r="AR1303" s="217"/>
      <c r="AS1303" s="217"/>
      <c r="AT1303" s="217"/>
      <c r="AU1303" s="217"/>
      <c r="AV1303" s="217"/>
    </row>
    <row r="1304" spans="36:48" x14ac:dyDescent="0.45">
      <c r="AJ1304" s="217"/>
      <c r="AK1304" s="217"/>
      <c r="AL1304" s="217"/>
      <c r="AM1304" s="217"/>
      <c r="AN1304" s="217"/>
      <c r="AO1304" s="217"/>
      <c r="AP1304" s="217"/>
      <c r="AQ1304" s="217"/>
      <c r="AR1304" s="217"/>
      <c r="AS1304" s="217"/>
      <c r="AT1304" s="217"/>
      <c r="AU1304" s="217"/>
      <c r="AV1304" s="217"/>
    </row>
    <row r="1305" spans="36:48" x14ac:dyDescent="0.45">
      <c r="AJ1305" s="217"/>
      <c r="AK1305" s="217"/>
      <c r="AL1305" s="217"/>
      <c r="AM1305" s="217"/>
      <c r="AN1305" s="217"/>
      <c r="AO1305" s="217"/>
      <c r="AP1305" s="217"/>
      <c r="AQ1305" s="217"/>
      <c r="AR1305" s="217"/>
      <c r="AS1305" s="217"/>
      <c r="AT1305" s="217"/>
      <c r="AU1305" s="217"/>
      <c r="AV1305" s="217"/>
    </row>
    <row r="1306" spans="36:48" x14ac:dyDescent="0.45">
      <c r="AJ1306" s="217"/>
      <c r="AK1306" s="217"/>
      <c r="AL1306" s="217"/>
      <c r="AM1306" s="217"/>
      <c r="AN1306" s="217"/>
      <c r="AO1306" s="217"/>
      <c r="AP1306" s="217"/>
      <c r="AQ1306" s="217"/>
      <c r="AR1306" s="217"/>
      <c r="AS1306" s="217"/>
      <c r="AT1306" s="217"/>
      <c r="AU1306" s="217"/>
      <c r="AV1306" s="217"/>
    </row>
    <row r="1307" spans="36:48" x14ac:dyDescent="0.45">
      <c r="AJ1307" s="217"/>
      <c r="AK1307" s="217"/>
      <c r="AL1307" s="217"/>
      <c r="AM1307" s="217"/>
      <c r="AN1307" s="217"/>
      <c r="AO1307" s="217"/>
      <c r="AP1307" s="217"/>
      <c r="AQ1307" s="217"/>
      <c r="AR1307" s="217"/>
      <c r="AS1307" s="217"/>
      <c r="AT1307" s="217"/>
      <c r="AU1307" s="217"/>
      <c r="AV1307" s="217"/>
    </row>
    <row r="1308" spans="36:48" x14ac:dyDescent="0.45">
      <c r="AJ1308" s="217"/>
      <c r="AK1308" s="217"/>
      <c r="AL1308" s="217"/>
      <c r="AM1308" s="217"/>
      <c r="AN1308" s="217"/>
      <c r="AO1308" s="217"/>
      <c r="AP1308" s="217"/>
      <c r="AQ1308" s="217"/>
      <c r="AR1308" s="217"/>
      <c r="AS1308" s="217"/>
      <c r="AT1308" s="217"/>
      <c r="AU1308" s="217"/>
      <c r="AV1308" s="217"/>
    </row>
    <row r="1309" spans="36:48" x14ac:dyDescent="0.45">
      <c r="AJ1309" s="217"/>
      <c r="AK1309" s="217"/>
      <c r="AL1309" s="217"/>
      <c r="AM1309" s="217"/>
      <c r="AN1309" s="217"/>
      <c r="AO1309" s="217"/>
      <c r="AP1309" s="217"/>
      <c r="AQ1309" s="217"/>
      <c r="AR1309" s="217"/>
      <c r="AS1309" s="217"/>
      <c r="AT1309" s="217"/>
      <c r="AU1309" s="217"/>
      <c r="AV1309" s="217"/>
    </row>
    <row r="1310" spans="36:48" x14ac:dyDescent="0.45">
      <c r="AJ1310" s="217"/>
      <c r="AK1310" s="217"/>
      <c r="AL1310" s="217"/>
      <c r="AM1310" s="217"/>
      <c r="AN1310" s="217"/>
      <c r="AO1310" s="217"/>
      <c r="AP1310" s="217"/>
      <c r="AQ1310" s="217"/>
      <c r="AR1310" s="217"/>
      <c r="AS1310" s="217"/>
      <c r="AT1310" s="217"/>
      <c r="AU1310" s="217"/>
      <c r="AV1310" s="217"/>
    </row>
    <row r="1311" spans="36:48" x14ac:dyDescent="0.45">
      <c r="AJ1311" s="217"/>
      <c r="AK1311" s="217"/>
      <c r="AL1311" s="217"/>
      <c r="AM1311" s="217"/>
      <c r="AN1311" s="217"/>
      <c r="AO1311" s="217"/>
      <c r="AP1311" s="217"/>
      <c r="AQ1311" s="217"/>
      <c r="AR1311" s="217"/>
      <c r="AS1311" s="217"/>
      <c r="AT1311" s="217"/>
      <c r="AU1311" s="217"/>
      <c r="AV1311" s="217"/>
    </row>
    <row r="1312" spans="36:48" x14ac:dyDescent="0.45">
      <c r="AJ1312" s="217"/>
      <c r="AK1312" s="217"/>
      <c r="AL1312" s="217"/>
      <c r="AM1312" s="217"/>
      <c r="AN1312" s="217"/>
      <c r="AO1312" s="217"/>
      <c r="AP1312" s="217"/>
      <c r="AQ1312" s="217"/>
      <c r="AR1312" s="217"/>
      <c r="AS1312" s="217"/>
      <c r="AT1312" s="217"/>
      <c r="AU1312" s="217"/>
      <c r="AV1312" s="217"/>
    </row>
    <row r="1313" spans="36:48" x14ac:dyDescent="0.45">
      <c r="AJ1313" s="217"/>
      <c r="AK1313" s="217"/>
      <c r="AL1313" s="217"/>
      <c r="AM1313" s="217"/>
      <c r="AN1313" s="217"/>
      <c r="AO1313" s="217"/>
      <c r="AP1313" s="217"/>
      <c r="AQ1313" s="217"/>
      <c r="AR1313" s="217"/>
      <c r="AS1313" s="217"/>
      <c r="AT1313" s="217"/>
      <c r="AU1313" s="217"/>
      <c r="AV1313" s="217"/>
    </row>
    <row r="1314" spans="36:48" x14ac:dyDescent="0.45">
      <c r="AJ1314" s="217"/>
      <c r="AK1314" s="217"/>
      <c r="AL1314" s="217"/>
      <c r="AM1314" s="217"/>
      <c r="AN1314" s="217"/>
      <c r="AO1314" s="217"/>
      <c r="AP1314" s="217"/>
      <c r="AQ1314" s="217"/>
      <c r="AR1314" s="217"/>
      <c r="AS1314" s="217"/>
      <c r="AT1314" s="217"/>
      <c r="AU1314" s="217"/>
      <c r="AV1314" s="217"/>
    </row>
    <row r="1315" spans="36:48" x14ac:dyDescent="0.45">
      <c r="AJ1315" s="217"/>
      <c r="AK1315" s="217"/>
      <c r="AL1315" s="217"/>
      <c r="AM1315" s="217"/>
      <c r="AN1315" s="217"/>
      <c r="AO1315" s="217"/>
      <c r="AP1315" s="217"/>
      <c r="AQ1315" s="217"/>
      <c r="AR1315" s="217"/>
      <c r="AS1315" s="217"/>
      <c r="AT1315" s="217"/>
      <c r="AU1315" s="217"/>
      <c r="AV1315" s="217"/>
    </row>
    <row r="1316" spans="36:48" x14ac:dyDescent="0.45">
      <c r="AJ1316" s="217"/>
      <c r="AK1316" s="217"/>
      <c r="AL1316" s="217"/>
      <c r="AM1316" s="217"/>
      <c r="AN1316" s="217"/>
      <c r="AO1316" s="217"/>
      <c r="AP1316" s="217"/>
      <c r="AQ1316" s="217"/>
      <c r="AR1316" s="217"/>
      <c r="AS1316" s="217"/>
      <c r="AT1316" s="217"/>
      <c r="AU1316" s="217"/>
      <c r="AV1316" s="217"/>
    </row>
    <row r="1317" spans="36:48" x14ac:dyDescent="0.45">
      <c r="AJ1317" s="217"/>
      <c r="AK1317" s="217"/>
      <c r="AL1317" s="217"/>
      <c r="AM1317" s="217"/>
      <c r="AN1317" s="217"/>
      <c r="AO1317" s="217"/>
      <c r="AP1317" s="217"/>
      <c r="AQ1317" s="217"/>
      <c r="AR1317" s="217"/>
      <c r="AS1317" s="217"/>
      <c r="AT1317" s="217"/>
      <c r="AU1317" s="217"/>
      <c r="AV1317" s="217"/>
    </row>
    <row r="1318" spans="36:48" x14ac:dyDescent="0.45">
      <c r="AJ1318" s="217"/>
      <c r="AK1318" s="217"/>
      <c r="AL1318" s="217"/>
      <c r="AM1318" s="217"/>
      <c r="AN1318" s="217"/>
      <c r="AO1318" s="217"/>
      <c r="AP1318" s="217"/>
      <c r="AQ1318" s="217"/>
      <c r="AR1318" s="217"/>
      <c r="AS1318" s="217"/>
      <c r="AT1318" s="217"/>
      <c r="AU1318" s="217"/>
      <c r="AV1318" s="217"/>
    </row>
    <row r="1319" spans="36:48" x14ac:dyDescent="0.45">
      <c r="AJ1319" s="217"/>
      <c r="AK1319" s="217"/>
      <c r="AL1319" s="217"/>
      <c r="AM1319" s="217"/>
      <c r="AN1319" s="217"/>
      <c r="AO1319" s="217"/>
      <c r="AP1319" s="217"/>
      <c r="AQ1319" s="217"/>
      <c r="AR1319" s="217"/>
      <c r="AS1319" s="217"/>
      <c r="AT1319" s="217"/>
      <c r="AU1319" s="217"/>
      <c r="AV1319" s="217"/>
    </row>
    <row r="1320" spans="36:48" x14ac:dyDescent="0.45">
      <c r="AJ1320" s="217"/>
      <c r="AK1320" s="217"/>
      <c r="AL1320" s="217"/>
      <c r="AM1320" s="217"/>
      <c r="AN1320" s="217"/>
      <c r="AO1320" s="217"/>
      <c r="AP1320" s="217"/>
      <c r="AQ1320" s="217"/>
      <c r="AR1320" s="217"/>
      <c r="AS1320" s="217"/>
      <c r="AT1320" s="217"/>
      <c r="AU1320" s="217"/>
      <c r="AV1320" s="217"/>
    </row>
    <row r="1321" spans="36:48" x14ac:dyDescent="0.45">
      <c r="AJ1321" s="217"/>
      <c r="AK1321" s="217"/>
      <c r="AL1321" s="217"/>
      <c r="AM1321" s="217"/>
      <c r="AN1321" s="217"/>
      <c r="AO1321" s="217"/>
      <c r="AP1321" s="217"/>
      <c r="AQ1321" s="217"/>
      <c r="AR1321" s="217"/>
      <c r="AS1321" s="217"/>
      <c r="AT1321" s="217"/>
      <c r="AU1321" s="217"/>
      <c r="AV1321" s="217"/>
    </row>
    <row r="1322" spans="36:48" x14ac:dyDescent="0.45">
      <c r="AJ1322" s="217"/>
      <c r="AK1322" s="217"/>
      <c r="AL1322" s="217"/>
      <c r="AM1322" s="217"/>
      <c r="AN1322" s="217"/>
      <c r="AO1322" s="217"/>
      <c r="AP1322" s="217"/>
      <c r="AQ1322" s="217"/>
      <c r="AR1322" s="217"/>
      <c r="AS1322" s="217"/>
      <c r="AT1322" s="217"/>
      <c r="AU1322" s="217"/>
      <c r="AV1322" s="217"/>
    </row>
    <row r="1323" spans="36:48" x14ac:dyDescent="0.45">
      <c r="AJ1323" s="217"/>
      <c r="AK1323" s="217"/>
      <c r="AL1323" s="217"/>
      <c r="AM1323" s="217"/>
      <c r="AN1323" s="217"/>
      <c r="AO1323" s="217"/>
      <c r="AP1323" s="217"/>
      <c r="AQ1323" s="217"/>
      <c r="AR1323" s="217"/>
      <c r="AS1323" s="217"/>
      <c r="AT1323" s="217"/>
      <c r="AU1323" s="217"/>
      <c r="AV1323" s="217"/>
    </row>
    <row r="1324" spans="36:48" x14ac:dyDescent="0.45">
      <c r="AJ1324" s="217"/>
      <c r="AK1324" s="217"/>
      <c r="AL1324" s="217"/>
      <c r="AM1324" s="217"/>
      <c r="AN1324" s="217"/>
      <c r="AO1324" s="217"/>
      <c r="AP1324" s="217"/>
      <c r="AQ1324" s="217"/>
      <c r="AR1324" s="217"/>
      <c r="AS1324" s="217"/>
      <c r="AT1324" s="217"/>
      <c r="AU1324" s="217"/>
      <c r="AV1324" s="217"/>
    </row>
    <row r="1325" spans="36:48" x14ac:dyDescent="0.45">
      <c r="AJ1325" s="217"/>
      <c r="AK1325" s="217"/>
      <c r="AL1325" s="217"/>
      <c r="AM1325" s="217"/>
      <c r="AN1325" s="217"/>
      <c r="AO1325" s="217"/>
      <c r="AP1325" s="217"/>
      <c r="AQ1325" s="217"/>
      <c r="AR1325" s="217"/>
      <c r="AS1325" s="217"/>
      <c r="AT1325" s="217"/>
      <c r="AU1325" s="217"/>
      <c r="AV1325" s="217"/>
    </row>
    <row r="1326" spans="36:48" x14ac:dyDescent="0.45">
      <c r="AJ1326" s="217"/>
      <c r="AK1326" s="217"/>
      <c r="AL1326" s="217"/>
      <c r="AM1326" s="217"/>
      <c r="AN1326" s="217"/>
      <c r="AO1326" s="217"/>
      <c r="AP1326" s="217"/>
      <c r="AQ1326" s="217"/>
      <c r="AR1326" s="217"/>
      <c r="AS1326" s="217"/>
      <c r="AT1326" s="217"/>
      <c r="AU1326" s="217"/>
      <c r="AV1326" s="217"/>
    </row>
    <row r="1327" spans="36:48" x14ac:dyDescent="0.45">
      <c r="AJ1327" s="217"/>
      <c r="AK1327" s="217"/>
      <c r="AL1327" s="217"/>
      <c r="AM1327" s="217"/>
      <c r="AN1327" s="217"/>
      <c r="AO1327" s="217"/>
      <c r="AP1327" s="217"/>
      <c r="AQ1327" s="217"/>
      <c r="AR1327" s="217"/>
      <c r="AS1327" s="217"/>
      <c r="AT1327" s="217"/>
      <c r="AU1327" s="217"/>
      <c r="AV1327" s="217"/>
    </row>
    <row r="1328" spans="36:48" x14ac:dyDescent="0.45">
      <c r="AJ1328" s="217"/>
      <c r="AK1328" s="217"/>
      <c r="AL1328" s="217"/>
      <c r="AM1328" s="217"/>
      <c r="AN1328" s="217"/>
      <c r="AO1328" s="217"/>
      <c r="AP1328" s="217"/>
      <c r="AQ1328" s="217"/>
      <c r="AR1328" s="217"/>
      <c r="AS1328" s="217"/>
      <c r="AT1328" s="217"/>
      <c r="AU1328" s="217"/>
      <c r="AV1328" s="217"/>
    </row>
    <row r="1329" spans="36:48" x14ac:dyDescent="0.45">
      <c r="AJ1329" s="217"/>
      <c r="AK1329" s="217"/>
      <c r="AL1329" s="217"/>
      <c r="AM1329" s="217"/>
      <c r="AN1329" s="217"/>
      <c r="AO1329" s="217"/>
      <c r="AP1329" s="217"/>
      <c r="AQ1329" s="217"/>
      <c r="AR1329" s="217"/>
      <c r="AS1329" s="217"/>
      <c r="AT1329" s="217"/>
      <c r="AU1329" s="217"/>
      <c r="AV1329" s="217"/>
    </row>
    <row r="1330" spans="36:48" x14ac:dyDescent="0.45">
      <c r="AJ1330" s="217"/>
      <c r="AK1330" s="217"/>
      <c r="AL1330" s="217"/>
      <c r="AM1330" s="217"/>
      <c r="AN1330" s="217"/>
      <c r="AO1330" s="217"/>
      <c r="AP1330" s="217"/>
      <c r="AQ1330" s="217"/>
      <c r="AR1330" s="217"/>
      <c r="AS1330" s="217"/>
      <c r="AT1330" s="217"/>
      <c r="AU1330" s="217"/>
      <c r="AV1330" s="217"/>
    </row>
    <row r="1331" spans="36:48" x14ac:dyDescent="0.45">
      <c r="AJ1331" s="217"/>
      <c r="AK1331" s="217"/>
      <c r="AL1331" s="217"/>
      <c r="AM1331" s="217"/>
      <c r="AN1331" s="217"/>
      <c r="AO1331" s="217"/>
      <c r="AP1331" s="217"/>
      <c r="AQ1331" s="217"/>
      <c r="AR1331" s="217"/>
      <c r="AS1331" s="217"/>
      <c r="AT1331" s="217"/>
      <c r="AU1331" s="217"/>
      <c r="AV1331" s="217"/>
    </row>
    <row r="1332" spans="36:48" x14ac:dyDescent="0.45">
      <c r="AJ1332" s="217"/>
      <c r="AK1332" s="217"/>
      <c r="AL1332" s="217"/>
      <c r="AM1332" s="217"/>
      <c r="AN1332" s="217"/>
      <c r="AO1332" s="217"/>
      <c r="AP1332" s="217"/>
      <c r="AQ1332" s="217"/>
      <c r="AR1332" s="217"/>
      <c r="AS1332" s="217"/>
      <c r="AT1332" s="217"/>
      <c r="AU1332" s="217"/>
      <c r="AV1332" s="217"/>
    </row>
    <row r="1333" spans="36:48" x14ac:dyDescent="0.45">
      <c r="AJ1333" s="217"/>
      <c r="AK1333" s="217"/>
      <c r="AL1333" s="217"/>
      <c r="AM1333" s="217"/>
      <c r="AN1333" s="217"/>
      <c r="AO1333" s="217"/>
      <c r="AP1333" s="217"/>
      <c r="AQ1333" s="217"/>
      <c r="AR1333" s="217"/>
      <c r="AS1333" s="217"/>
      <c r="AT1333" s="217"/>
      <c r="AU1333" s="217"/>
      <c r="AV1333" s="217"/>
    </row>
    <row r="1334" spans="36:48" x14ac:dyDescent="0.45">
      <c r="AJ1334" s="217"/>
      <c r="AK1334" s="217"/>
      <c r="AL1334" s="217"/>
      <c r="AM1334" s="217"/>
      <c r="AN1334" s="217"/>
      <c r="AO1334" s="217"/>
      <c r="AP1334" s="217"/>
      <c r="AQ1334" s="217"/>
      <c r="AR1334" s="217"/>
      <c r="AS1334" s="217"/>
      <c r="AT1334" s="217"/>
      <c r="AU1334" s="217"/>
      <c r="AV1334" s="217"/>
    </row>
    <row r="1335" spans="36:48" x14ac:dyDescent="0.45">
      <c r="AJ1335" s="217"/>
      <c r="AK1335" s="217"/>
      <c r="AL1335" s="217"/>
      <c r="AM1335" s="217"/>
      <c r="AN1335" s="217"/>
      <c r="AO1335" s="217"/>
      <c r="AP1335" s="217"/>
      <c r="AQ1335" s="217"/>
      <c r="AR1335" s="217"/>
      <c r="AS1335" s="217"/>
      <c r="AT1335" s="217"/>
      <c r="AU1335" s="217"/>
      <c r="AV1335" s="217"/>
    </row>
    <row r="1336" spans="36:48" x14ac:dyDescent="0.45">
      <c r="AJ1336" s="217"/>
      <c r="AK1336" s="217"/>
      <c r="AL1336" s="217"/>
      <c r="AM1336" s="217"/>
      <c r="AN1336" s="217"/>
      <c r="AO1336" s="217"/>
      <c r="AP1336" s="217"/>
      <c r="AQ1336" s="217"/>
      <c r="AR1336" s="217"/>
      <c r="AS1336" s="217"/>
      <c r="AT1336" s="217"/>
      <c r="AU1336" s="217"/>
      <c r="AV1336" s="217"/>
    </row>
    <row r="1337" spans="36:48" x14ac:dyDescent="0.45">
      <c r="AJ1337" s="217"/>
      <c r="AK1337" s="217"/>
      <c r="AL1337" s="217"/>
      <c r="AM1337" s="217"/>
      <c r="AN1337" s="217"/>
      <c r="AO1337" s="217"/>
      <c r="AP1337" s="217"/>
      <c r="AQ1337" s="217"/>
      <c r="AR1337" s="217"/>
      <c r="AS1337" s="217"/>
      <c r="AT1337" s="217"/>
      <c r="AU1337" s="217"/>
      <c r="AV1337" s="217"/>
    </row>
    <row r="1338" spans="36:48" x14ac:dyDescent="0.45">
      <c r="AJ1338" s="217"/>
      <c r="AK1338" s="217"/>
      <c r="AL1338" s="217"/>
      <c r="AM1338" s="217"/>
      <c r="AN1338" s="217"/>
      <c r="AO1338" s="217"/>
      <c r="AP1338" s="217"/>
      <c r="AQ1338" s="217"/>
      <c r="AR1338" s="217"/>
      <c r="AS1338" s="217"/>
      <c r="AT1338" s="217"/>
      <c r="AU1338" s="217"/>
      <c r="AV1338" s="217"/>
    </row>
    <row r="1339" spans="36:48" x14ac:dyDescent="0.45">
      <c r="AJ1339" s="217"/>
      <c r="AK1339" s="217"/>
      <c r="AL1339" s="217"/>
      <c r="AM1339" s="217"/>
      <c r="AN1339" s="217"/>
      <c r="AO1339" s="217"/>
      <c r="AP1339" s="217"/>
      <c r="AQ1339" s="217"/>
      <c r="AR1339" s="217"/>
      <c r="AS1339" s="217"/>
      <c r="AT1339" s="217"/>
      <c r="AU1339" s="217"/>
      <c r="AV1339" s="217"/>
    </row>
    <row r="1340" spans="36:48" x14ac:dyDescent="0.45">
      <c r="AJ1340" s="217"/>
      <c r="AK1340" s="217"/>
      <c r="AL1340" s="217"/>
      <c r="AM1340" s="217"/>
      <c r="AN1340" s="217"/>
      <c r="AO1340" s="217"/>
      <c r="AP1340" s="217"/>
      <c r="AQ1340" s="217"/>
      <c r="AR1340" s="217"/>
      <c r="AS1340" s="217"/>
      <c r="AT1340" s="217"/>
      <c r="AU1340" s="217"/>
      <c r="AV1340" s="217"/>
    </row>
    <row r="1341" spans="36:48" x14ac:dyDescent="0.45">
      <c r="AJ1341" s="217"/>
      <c r="AK1341" s="217"/>
      <c r="AL1341" s="217"/>
      <c r="AM1341" s="217"/>
      <c r="AN1341" s="217"/>
      <c r="AO1341" s="217"/>
      <c r="AP1341" s="217"/>
      <c r="AQ1341" s="217"/>
      <c r="AR1341" s="217"/>
      <c r="AS1341" s="217"/>
      <c r="AT1341" s="217"/>
      <c r="AU1341" s="217"/>
      <c r="AV1341" s="217"/>
    </row>
    <row r="1342" spans="36:48" x14ac:dyDescent="0.45">
      <c r="AJ1342" s="217"/>
      <c r="AK1342" s="217"/>
      <c r="AL1342" s="217"/>
      <c r="AM1342" s="217"/>
      <c r="AN1342" s="217"/>
      <c r="AO1342" s="217"/>
      <c r="AP1342" s="217"/>
      <c r="AQ1342" s="217"/>
      <c r="AR1342" s="217"/>
      <c r="AS1342" s="217"/>
      <c r="AT1342" s="217"/>
      <c r="AU1342" s="217"/>
      <c r="AV1342" s="217"/>
    </row>
    <row r="1343" spans="36:48" x14ac:dyDescent="0.45">
      <c r="AJ1343" s="217"/>
      <c r="AK1343" s="217"/>
      <c r="AL1343" s="217"/>
      <c r="AM1343" s="217"/>
      <c r="AN1343" s="217"/>
      <c r="AO1343" s="217"/>
      <c r="AP1343" s="217"/>
      <c r="AQ1343" s="217"/>
      <c r="AR1343" s="217"/>
      <c r="AS1343" s="217"/>
      <c r="AT1343" s="217"/>
      <c r="AU1343" s="217"/>
      <c r="AV1343" s="217"/>
    </row>
    <row r="1344" spans="36:48" x14ac:dyDescent="0.45">
      <c r="AJ1344" s="217"/>
      <c r="AK1344" s="217"/>
      <c r="AL1344" s="217"/>
      <c r="AM1344" s="217"/>
      <c r="AN1344" s="217"/>
      <c r="AO1344" s="217"/>
      <c r="AP1344" s="217"/>
      <c r="AQ1344" s="217"/>
      <c r="AR1344" s="217"/>
      <c r="AS1344" s="217"/>
      <c r="AT1344" s="217"/>
      <c r="AU1344" s="217"/>
      <c r="AV1344" s="217"/>
    </row>
    <row r="1345" spans="36:48" x14ac:dyDescent="0.45">
      <c r="AJ1345" s="217"/>
      <c r="AK1345" s="217"/>
      <c r="AL1345" s="217"/>
      <c r="AM1345" s="217"/>
      <c r="AN1345" s="217"/>
      <c r="AO1345" s="217"/>
      <c r="AP1345" s="217"/>
      <c r="AQ1345" s="217"/>
      <c r="AR1345" s="217"/>
      <c r="AS1345" s="217"/>
      <c r="AT1345" s="217"/>
      <c r="AU1345" s="217"/>
      <c r="AV1345" s="217"/>
    </row>
    <row r="1346" spans="36:48" x14ac:dyDescent="0.45">
      <c r="AJ1346" s="217"/>
      <c r="AK1346" s="217"/>
      <c r="AL1346" s="217"/>
      <c r="AM1346" s="217"/>
      <c r="AN1346" s="217"/>
      <c r="AO1346" s="217"/>
      <c r="AP1346" s="217"/>
      <c r="AQ1346" s="217"/>
      <c r="AR1346" s="217"/>
      <c r="AS1346" s="217"/>
      <c r="AT1346" s="217"/>
      <c r="AU1346" s="217"/>
      <c r="AV1346" s="217"/>
    </row>
    <row r="1347" spans="36:48" x14ac:dyDescent="0.45">
      <c r="AJ1347" s="217"/>
      <c r="AK1347" s="217"/>
      <c r="AL1347" s="217"/>
      <c r="AM1347" s="217"/>
      <c r="AN1347" s="217"/>
      <c r="AO1347" s="217"/>
      <c r="AP1347" s="217"/>
      <c r="AQ1347" s="217"/>
      <c r="AR1347" s="217"/>
      <c r="AS1347" s="217"/>
      <c r="AT1347" s="217"/>
      <c r="AU1347" s="217"/>
      <c r="AV1347" s="217"/>
    </row>
    <row r="1348" spans="36:48" x14ac:dyDescent="0.45">
      <c r="AJ1348" s="217"/>
      <c r="AK1348" s="217"/>
      <c r="AL1348" s="217"/>
      <c r="AM1348" s="217"/>
      <c r="AN1348" s="217"/>
      <c r="AO1348" s="217"/>
      <c r="AP1348" s="217"/>
      <c r="AQ1348" s="217"/>
      <c r="AR1348" s="217"/>
      <c r="AS1348" s="217"/>
      <c r="AT1348" s="217"/>
      <c r="AU1348" s="217"/>
      <c r="AV1348" s="217"/>
    </row>
    <row r="1349" spans="36:48" x14ac:dyDescent="0.45">
      <c r="AJ1349" s="217"/>
      <c r="AK1349" s="217"/>
      <c r="AL1349" s="217"/>
      <c r="AM1349" s="217"/>
      <c r="AN1349" s="217"/>
      <c r="AO1349" s="217"/>
      <c r="AP1349" s="217"/>
      <c r="AQ1349" s="217"/>
      <c r="AR1349" s="217"/>
      <c r="AS1349" s="217"/>
      <c r="AT1349" s="217"/>
      <c r="AU1349" s="217"/>
      <c r="AV1349" s="217"/>
    </row>
    <row r="1350" spans="36:48" x14ac:dyDescent="0.45">
      <c r="AJ1350" s="217"/>
      <c r="AK1350" s="217"/>
      <c r="AL1350" s="217"/>
      <c r="AM1350" s="217"/>
      <c r="AN1350" s="217"/>
      <c r="AO1350" s="217"/>
      <c r="AP1350" s="217"/>
      <c r="AQ1350" s="217"/>
      <c r="AR1350" s="217"/>
      <c r="AS1350" s="217"/>
      <c r="AT1350" s="217"/>
      <c r="AU1350" s="217"/>
      <c r="AV1350" s="217"/>
    </row>
    <row r="1351" spans="36:48" x14ac:dyDescent="0.45">
      <c r="AJ1351" s="217"/>
      <c r="AK1351" s="217"/>
      <c r="AL1351" s="217"/>
      <c r="AM1351" s="217"/>
      <c r="AN1351" s="217"/>
      <c r="AO1351" s="217"/>
      <c r="AP1351" s="217"/>
      <c r="AQ1351" s="217"/>
      <c r="AR1351" s="217"/>
      <c r="AS1351" s="217"/>
      <c r="AT1351" s="217"/>
      <c r="AU1351" s="217"/>
      <c r="AV1351" s="217"/>
    </row>
    <row r="1352" spans="36:48" x14ac:dyDescent="0.45">
      <c r="AJ1352" s="217"/>
      <c r="AK1352" s="217"/>
      <c r="AL1352" s="217"/>
      <c r="AM1352" s="217"/>
      <c r="AN1352" s="217"/>
      <c r="AO1352" s="217"/>
      <c r="AP1352" s="217"/>
      <c r="AQ1352" s="217"/>
      <c r="AR1352" s="217"/>
      <c r="AS1352" s="217"/>
      <c r="AT1352" s="217"/>
      <c r="AU1352" s="217"/>
      <c r="AV1352" s="217"/>
    </row>
    <row r="1353" spans="36:48" x14ac:dyDescent="0.45">
      <c r="AJ1353" s="217"/>
      <c r="AK1353" s="217"/>
      <c r="AL1353" s="217"/>
      <c r="AM1353" s="217"/>
      <c r="AN1353" s="217"/>
      <c r="AO1353" s="217"/>
      <c r="AP1353" s="217"/>
      <c r="AQ1353" s="217"/>
      <c r="AR1353" s="217"/>
      <c r="AS1353" s="217"/>
      <c r="AT1353" s="217"/>
      <c r="AU1353" s="217"/>
      <c r="AV1353" s="217"/>
    </row>
    <row r="1354" spans="36:48" x14ac:dyDescent="0.45">
      <c r="AJ1354" s="217"/>
      <c r="AK1354" s="217"/>
      <c r="AL1354" s="217"/>
      <c r="AM1354" s="217"/>
      <c r="AN1354" s="217"/>
      <c r="AO1354" s="217"/>
      <c r="AP1354" s="217"/>
      <c r="AQ1354" s="217"/>
      <c r="AR1354" s="217"/>
      <c r="AS1354" s="217"/>
      <c r="AT1354" s="217"/>
      <c r="AU1354" s="217"/>
      <c r="AV1354" s="217"/>
    </row>
    <row r="1355" spans="36:48" x14ac:dyDescent="0.45">
      <c r="AJ1355" s="217"/>
      <c r="AK1355" s="217"/>
      <c r="AL1355" s="217"/>
      <c r="AM1355" s="217"/>
      <c r="AN1355" s="217"/>
      <c r="AO1355" s="217"/>
      <c r="AP1355" s="217"/>
      <c r="AQ1355" s="217"/>
      <c r="AR1355" s="217"/>
      <c r="AS1355" s="217"/>
      <c r="AT1355" s="217"/>
      <c r="AU1355" s="217"/>
      <c r="AV1355" s="217"/>
    </row>
    <row r="1356" spans="36:48" x14ac:dyDescent="0.45">
      <c r="AJ1356" s="217"/>
      <c r="AK1356" s="217"/>
      <c r="AL1356" s="217"/>
      <c r="AM1356" s="217"/>
      <c r="AN1356" s="217"/>
      <c r="AO1356" s="217"/>
      <c r="AP1356" s="217"/>
      <c r="AQ1356" s="217"/>
      <c r="AR1356" s="217"/>
      <c r="AS1356" s="217"/>
      <c r="AT1356" s="217"/>
      <c r="AU1356" s="217"/>
      <c r="AV1356" s="217"/>
    </row>
    <row r="1357" spans="36:48" x14ac:dyDescent="0.45">
      <c r="AJ1357" s="217"/>
      <c r="AK1357" s="217"/>
      <c r="AL1357" s="217"/>
      <c r="AM1357" s="217"/>
      <c r="AN1357" s="217"/>
      <c r="AO1357" s="217"/>
      <c r="AP1357" s="217"/>
      <c r="AQ1357" s="217"/>
      <c r="AR1357" s="217"/>
      <c r="AS1357" s="217"/>
      <c r="AT1357" s="217"/>
      <c r="AU1357" s="217"/>
      <c r="AV1357" s="217"/>
    </row>
    <row r="1358" spans="36:48" x14ac:dyDescent="0.45">
      <c r="AJ1358" s="217"/>
      <c r="AK1358" s="217"/>
      <c r="AL1358" s="217"/>
      <c r="AM1358" s="217"/>
      <c r="AN1358" s="217"/>
      <c r="AO1358" s="217"/>
      <c r="AP1358" s="217"/>
      <c r="AQ1358" s="217"/>
      <c r="AR1358" s="217"/>
      <c r="AS1358" s="217"/>
      <c r="AT1358" s="217"/>
      <c r="AU1358" s="217"/>
      <c r="AV1358" s="217"/>
    </row>
    <row r="1359" spans="36:48" x14ac:dyDescent="0.45">
      <c r="AJ1359" s="217"/>
      <c r="AK1359" s="217"/>
      <c r="AL1359" s="217"/>
      <c r="AM1359" s="217"/>
      <c r="AN1359" s="217"/>
      <c r="AO1359" s="217"/>
      <c r="AP1359" s="217"/>
      <c r="AQ1359" s="217"/>
      <c r="AR1359" s="217"/>
      <c r="AS1359" s="217"/>
      <c r="AT1359" s="217"/>
      <c r="AU1359" s="217"/>
      <c r="AV1359" s="217"/>
    </row>
    <row r="1360" spans="36:48" x14ac:dyDescent="0.45">
      <c r="AJ1360" s="217"/>
      <c r="AK1360" s="217"/>
      <c r="AL1360" s="217"/>
      <c r="AM1360" s="217"/>
      <c r="AN1360" s="217"/>
      <c r="AO1360" s="217"/>
      <c r="AP1360" s="217"/>
      <c r="AQ1360" s="217"/>
      <c r="AR1360" s="217"/>
      <c r="AS1360" s="217"/>
      <c r="AT1360" s="217"/>
      <c r="AU1360" s="217"/>
      <c r="AV1360" s="217"/>
    </row>
    <row r="1361" spans="36:48" x14ac:dyDescent="0.45">
      <c r="AJ1361" s="217"/>
      <c r="AK1361" s="217"/>
      <c r="AL1361" s="217"/>
      <c r="AM1361" s="217"/>
      <c r="AN1361" s="217"/>
      <c r="AO1361" s="217"/>
      <c r="AP1361" s="217"/>
      <c r="AQ1361" s="217"/>
      <c r="AR1361" s="217"/>
      <c r="AS1361" s="217"/>
      <c r="AT1361" s="217"/>
      <c r="AU1361" s="217"/>
      <c r="AV1361" s="217"/>
    </row>
    <row r="1362" spans="36:48" x14ac:dyDescent="0.45">
      <c r="AJ1362" s="217"/>
      <c r="AK1362" s="217"/>
      <c r="AL1362" s="217"/>
      <c r="AM1362" s="217"/>
      <c r="AN1362" s="217"/>
      <c r="AO1362" s="217"/>
      <c r="AP1362" s="217"/>
      <c r="AQ1362" s="217"/>
      <c r="AR1362" s="217"/>
      <c r="AS1362" s="217"/>
      <c r="AT1362" s="217"/>
      <c r="AU1362" s="217"/>
      <c r="AV1362" s="217"/>
    </row>
    <row r="1363" spans="36:48" x14ac:dyDescent="0.45">
      <c r="AJ1363" s="217"/>
      <c r="AK1363" s="217"/>
      <c r="AL1363" s="217"/>
      <c r="AM1363" s="217"/>
      <c r="AN1363" s="217"/>
      <c r="AO1363" s="217"/>
      <c r="AP1363" s="217"/>
      <c r="AQ1363" s="217"/>
      <c r="AR1363" s="217"/>
      <c r="AS1363" s="217"/>
      <c r="AT1363" s="217"/>
      <c r="AU1363" s="217"/>
      <c r="AV1363" s="217"/>
    </row>
    <row r="1364" spans="36:48" x14ac:dyDescent="0.45">
      <c r="AJ1364" s="217"/>
      <c r="AK1364" s="217"/>
      <c r="AL1364" s="217"/>
      <c r="AM1364" s="217"/>
      <c r="AN1364" s="217"/>
      <c r="AO1364" s="217"/>
      <c r="AP1364" s="217"/>
      <c r="AQ1364" s="217"/>
      <c r="AR1364" s="217"/>
      <c r="AS1364" s="217"/>
      <c r="AT1364" s="217"/>
      <c r="AU1364" s="217"/>
      <c r="AV1364" s="217"/>
    </row>
    <row r="1365" spans="36:48" x14ac:dyDescent="0.45">
      <c r="AJ1365" s="217"/>
      <c r="AK1365" s="217"/>
      <c r="AL1365" s="217"/>
      <c r="AM1365" s="217"/>
      <c r="AN1365" s="217"/>
      <c r="AO1365" s="217"/>
      <c r="AP1365" s="217"/>
      <c r="AQ1365" s="217"/>
      <c r="AR1365" s="217"/>
      <c r="AS1365" s="217"/>
      <c r="AT1365" s="217"/>
      <c r="AU1365" s="217"/>
      <c r="AV1365" s="217"/>
    </row>
    <row r="1366" spans="36:48" x14ac:dyDescent="0.45">
      <c r="AJ1366" s="217"/>
      <c r="AK1366" s="217"/>
      <c r="AL1366" s="217"/>
      <c r="AM1366" s="217"/>
      <c r="AN1366" s="217"/>
      <c r="AO1366" s="217"/>
      <c r="AP1366" s="217"/>
      <c r="AQ1366" s="217"/>
      <c r="AR1366" s="217"/>
      <c r="AS1366" s="217"/>
      <c r="AT1366" s="217"/>
      <c r="AU1366" s="217"/>
      <c r="AV1366" s="217"/>
    </row>
    <row r="1367" spans="36:48" x14ac:dyDescent="0.45">
      <c r="AJ1367" s="217"/>
      <c r="AK1367" s="217"/>
      <c r="AL1367" s="217"/>
      <c r="AM1367" s="217"/>
      <c r="AN1367" s="217"/>
      <c r="AO1367" s="217"/>
      <c r="AP1367" s="217"/>
      <c r="AQ1367" s="217"/>
      <c r="AR1367" s="217"/>
      <c r="AS1367" s="217"/>
      <c r="AT1367" s="217"/>
      <c r="AU1367" s="217"/>
      <c r="AV1367" s="217"/>
    </row>
    <row r="1368" spans="36:48" x14ac:dyDescent="0.45">
      <c r="AJ1368" s="217"/>
      <c r="AK1368" s="217"/>
      <c r="AL1368" s="217"/>
      <c r="AM1368" s="217"/>
      <c r="AN1368" s="217"/>
      <c r="AO1368" s="217"/>
      <c r="AP1368" s="217"/>
      <c r="AQ1368" s="217"/>
      <c r="AR1368" s="217"/>
      <c r="AS1368" s="217"/>
      <c r="AT1368" s="217"/>
      <c r="AU1368" s="217"/>
      <c r="AV1368" s="217"/>
    </row>
    <row r="1369" spans="36:48" x14ac:dyDescent="0.45">
      <c r="AJ1369" s="217"/>
      <c r="AK1369" s="217"/>
      <c r="AL1369" s="217"/>
      <c r="AM1369" s="217"/>
      <c r="AN1369" s="217"/>
      <c r="AO1369" s="217"/>
      <c r="AP1369" s="217"/>
      <c r="AQ1369" s="217"/>
      <c r="AR1369" s="217"/>
      <c r="AS1369" s="217"/>
      <c r="AT1369" s="217"/>
      <c r="AU1369" s="217"/>
      <c r="AV1369" s="217"/>
    </row>
    <row r="1370" spans="36:48" x14ac:dyDescent="0.45">
      <c r="AJ1370" s="217"/>
      <c r="AK1370" s="217"/>
      <c r="AL1370" s="217"/>
      <c r="AM1370" s="217"/>
      <c r="AN1370" s="217"/>
      <c r="AO1370" s="217"/>
      <c r="AP1370" s="217"/>
      <c r="AQ1370" s="217"/>
      <c r="AR1370" s="217"/>
      <c r="AS1370" s="217"/>
      <c r="AT1370" s="217"/>
      <c r="AU1370" s="217"/>
      <c r="AV1370" s="217"/>
    </row>
    <row r="1371" spans="36:48" x14ac:dyDescent="0.45">
      <c r="AJ1371" s="217"/>
      <c r="AK1371" s="217"/>
      <c r="AL1371" s="217"/>
      <c r="AM1371" s="217"/>
      <c r="AN1371" s="217"/>
      <c r="AO1371" s="217"/>
      <c r="AP1371" s="217"/>
      <c r="AQ1371" s="217"/>
      <c r="AR1371" s="217"/>
      <c r="AS1371" s="217"/>
      <c r="AT1371" s="217"/>
      <c r="AU1371" s="217"/>
      <c r="AV1371" s="217"/>
    </row>
    <row r="1372" spans="36:48" x14ac:dyDescent="0.45">
      <c r="AJ1372" s="217"/>
      <c r="AK1372" s="217"/>
      <c r="AL1372" s="217"/>
      <c r="AM1372" s="217"/>
      <c r="AN1372" s="217"/>
      <c r="AO1372" s="217"/>
      <c r="AP1372" s="217"/>
      <c r="AQ1372" s="217"/>
      <c r="AR1372" s="217"/>
      <c r="AS1372" s="217"/>
      <c r="AT1372" s="217"/>
      <c r="AU1372" s="217"/>
      <c r="AV1372" s="217"/>
    </row>
    <row r="1373" spans="36:48" x14ac:dyDescent="0.45">
      <c r="AJ1373" s="217"/>
      <c r="AK1373" s="217"/>
      <c r="AL1373" s="217"/>
      <c r="AM1373" s="217"/>
      <c r="AN1373" s="217"/>
      <c r="AO1373" s="217"/>
      <c r="AP1373" s="217"/>
      <c r="AQ1373" s="217"/>
      <c r="AR1373" s="217"/>
      <c r="AS1373" s="217"/>
      <c r="AT1373" s="217"/>
      <c r="AU1373" s="217"/>
      <c r="AV1373" s="217"/>
    </row>
    <row r="1374" spans="36:48" x14ac:dyDescent="0.45">
      <c r="AJ1374" s="217"/>
      <c r="AK1374" s="217"/>
      <c r="AL1374" s="217"/>
      <c r="AM1374" s="217"/>
      <c r="AN1374" s="217"/>
      <c r="AO1374" s="217"/>
      <c r="AP1374" s="217"/>
      <c r="AQ1374" s="217"/>
      <c r="AR1374" s="217"/>
      <c r="AS1374" s="217"/>
      <c r="AT1374" s="217"/>
      <c r="AU1374" s="217"/>
      <c r="AV1374" s="217"/>
    </row>
    <row r="1375" spans="36:48" x14ac:dyDescent="0.45">
      <c r="AJ1375" s="217"/>
      <c r="AK1375" s="217"/>
      <c r="AL1375" s="217"/>
      <c r="AM1375" s="217"/>
      <c r="AN1375" s="217"/>
      <c r="AO1375" s="217"/>
      <c r="AP1375" s="217"/>
      <c r="AQ1375" s="217"/>
      <c r="AR1375" s="217"/>
      <c r="AS1375" s="217"/>
      <c r="AT1375" s="217"/>
      <c r="AU1375" s="217"/>
      <c r="AV1375" s="217"/>
    </row>
    <row r="1376" spans="36:48" x14ac:dyDescent="0.45">
      <c r="AJ1376" s="217"/>
      <c r="AK1376" s="217"/>
      <c r="AL1376" s="217"/>
      <c r="AM1376" s="217"/>
      <c r="AN1376" s="217"/>
      <c r="AO1376" s="217"/>
      <c r="AP1376" s="217"/>
      <c r="AQ1376" s="217"/>
      <c r="AR1376" s="217"/>
      <c r="AS1376" s="217"/>
      <c r="AT1376" s="217"/>
      <c r="AU1376" s="217"/>
      <c r="AV1376" s="217"/>
    </row>
    <row r="1377" spans="36:48" x14ac:dyDescent="0.45">
      <c r="AJ1377" s="217"/>
      <c r="AK1377" s="217"/>
      <c r="AL1377" s="217"/>
      <c r="AM1377" s="217"/>
      <c r="AN1377" s="217"/>
      <c r="AO1377" s="217"/>
      <c r="AP1377" s="217"/>
      <c r="AQ1377" s="217"/>
      <c r="AR1377" s="217"/>
      <c r="AS1377" s="217"/>
      <c r="AT1377" s="217"/>
      <c r="AU1377" s="217"/>
      <c r="AV1377" s="217"/>
    </row>
    <row r="1378" spans="36:48" x14ac:dyDescent="0.45">
      <c r="AJ1378" s="217"/>
      <c r="AK1378" s="217"/>
      <c r="AL1378" s="217"/>
      <c r="AM1378" s="217"/>
      <c r="AN1378" s="217"/>
      <c r="AO1378" s="217"/>
      <c r="AP1378" s="217"/>
      <c r="AQ1378" s="217"/>
      <c r="AR1378" s="217"/>
      <c r="AS1378" s="217"/>
      <c r="AT1378" s="217"/>
      <c r="AU1378" s="217"/>
      <c r="AV1378" s="217"/>
    </row>
    <row r="1379" spans="36:48" x14ac:dyDescent="0.45">
      <c r="AJ1379" s="217"/>
      <c r="AK1379" s="217"/>
      <c r="AL1379" s="217"/>
      <c r="AM1379" s="217"/>
      <c r="AN1379" s="217"/>
      <c r="AO1379" s="217"/>
      <c r="AP1379" s="217"/>
      <c r="AQ1379" s="217"/>
      <c r="AR1379" s="217"/>
      <c r="AS1379" s="217"/>
      <c r="AT1379" s="217"/>
      <c r="AU1379" s="217"/>
      <c r="AV1379" s="217"/>
    </row>
    <row r="1380" spans="36:48" x14ac:dyDescent="0.45">
      <c r="AJ1380" s="217"/>
      <c r="AK1380" s="217"/>
      <c r="AL1380" s="217"/>
      <c r="AM1380" s="217"/>
      <c r="AN1380" s="217"/>
      <c r="AO1380" s="217"/>
      <c r="AP1380" s="217"/>
      <c r="AQ1380" s="217"/>
      <c r="AR1380" s="217"/>
      <c r="AS1380" s="217"/>
      <c r="AT1380" s="217"/>
      <c r="AU1380" s="217"/>
      <c r="AV1380" s="217"/>
    </row>
    <row r="1381" spans="36:48" x14ac:dyDescent="0.45">
      <c r="AJ1381" s="217"/>
      <c r="AK1381" s="217"/>
      <c r="AL1381" s="217"/>
      <c r="AM1381" s="217"/>
      <c r="AN1381" s="217"/>
      <c r="AO1381" s="217"/>
      <c r="AP1381" s="217"/>
      <c r="AQ1381" s="217"/>
      <c r="AR1381" s="217"/>
      <c r="AS1381" s="217"/>
      <c r="AT1381" s="217"/>
      <c r="AU1381" s="217"/>
      <c r="AV1381" s="217"/>
    </row>
    <row r="1382" spans="36:48" x14ac:dyDescent="0.45">
      <c r="AJ1382" s="217"/>
      <c r="AK1382" s="217"/>
      <c r="AL1382" s="217"/>
      <c r="AM1382" s="217"/>
      <c r="AN1382" s="217"/>
      <c r="AO1382" s="217"/>
      <c r="AP1382" s="217"/>
      <c r="AQ1382" s="217"/>
      <c r="AR1382" s="217"/>
      <c r="AS1382" s="217"/>
      <c r="AT1382" s="217"/>
      <c r="AU1382" s="217"/>
      <c r="AV1382" s="217"/>
    </row>
    <row r="1383" spans="36:48" x14ac:dyDescent="0.45">
      <c r="AJ1383" s="217"/>
      <c r="AK1383" s="217"/>
      <c r="AL1383" s="217"/>
      <c r="AM1383" s="217"/>
      <c r="AN1383" s="217"/>
      <c r="AO1383" s="217"/>
      <c r="AP1383" s="217"/>
      <c r="AQ1383" s="217"/>
      <c r="AR1383" s="217"/>
      <c r="AS1383" s="217"/>
      <c r="AT1383" s="217"/>
      <c r="AU1383" s="217"/>
      <c r="AV1383" s="217"/>
    </row>
    <row r="1384" spans="36:48" x14ac:dyDescent="0.45">
      <c r="AJ1384" s="217"/>
      <c r="AK1384" s="217"/>
      <c r="AL1384" s="217"/>
      <c r="AM1384" s="217"/>
      <c r="AN1384" s="217"/>
      <c r="AO1384" s="217"/>
      <c r="AP1384" s="217"/>
      <c r="AQ1384" s="217"/>
      <c r="AR1384" s="217"/>
      <c r="AS1384" s="217"/>
      <c r="AT1384" s="217"/>
      <c r="AU1384" s="217"/>
      <c r="AV1384" s="217"/>
    </row>
    <row r="1385" spans="36:48" x14ac:dyDescent="0.45">
      <c r="AJ1385" s="217"/>
      <c r="AK1385" s="217"/>
      <c r="AL1385" s="217"/>
      <c r="AM1385" s="217"/>
      <c r="AN1385" s="217"/>
      <c r="AO1385" s="217"/>
      <c r="AP1385" s="217"/>
      <c r="AQ1385" s="217"/>
      <c r="AR1385" s="217"/>
      <c r="AS1385" s="217"/>
      <c r="AT1385" s="217"/>
      <c r="AU1385" s="217"/>
      <c r="AV1385" s="217"/>
    </row>
    <row r="1386" spans="36:48" x14ac:dyDescent="0.45">
      <c r="AJ1386" s="217"/>
      <c r="AK1386" s="217"/>
      <c r="AL1386" s="217"/>
      <c r="AM1386" s="217"/>
      <c r="AN1386" s="217"/>
      <c r="AO1386" s="217"/>
      <c r="AP1386" s="217"/>
      <c r="AQ1386" s="217"/>
      <c r="AR1386" s="217"/>
      <c r="AS1386" s="217"/>
      <c r="AT1386" s="217"/>
      <c r="AU1386" s="217"/>
      <c r="AV1386" s="217"/>
    </row>
    <row r="1387" spans="36:48" x14ac:dyDescent="0.45">
      <c r="AJ1387" s="217"/>
      <c r="AK1387" s="217"/>
      <c r="AL1387" s="217"/>
      <c r="AM1387" s="217"/>
      <c r="AN1387" s="217"/>
      <c r="AO1387" s="217"/>
      <c r="AP1387" s="217"/>
      <c r="AQ1387" s="217"/>
      <c r="AR1387" s="217"/>
      <c r="AS1387" s="217"/>
      <c r="AT1387" s="217"/>
      <c r="AU1387" s="217"/>
      <c r="AV1387" s="217"/>
    </row>
    <row r="1388" spans="36:48" x14ac:dyDescent="0.45">
      <c r="AJ1388" s="217"/>
      <c r="AK1388" s="217"/>
      <c r="AL1388" s="217"/>
      <c r="AM1388" s="217"/>
      <c r="AN1388" s="217"/>
      <c r="AO1388" s="217"/>
      <c r="AP1388" s="217"/>
      <c r="AQ1388" s="217"/>
      <c r="AR1388" s="217"/>
      <c r="AS1388" s="217"/>
      <c r="AT1388" s="217"/>
      <c r="AU1388" s="217"/>
      <c r="AV1388" s="217"/>
    </row>
    <row r="1389" spans="36:48" x14ac:dyDescent="0.45">
      <c r="AJ1389" s="217"/>
      <c r="AK1389" s="217"/>
      <c r="AL1389" s="217"/>
      <c r="AM1389" s="217"/>
      <c r="AN1389" s="217"/>
      <c r="AO1389" s="217"/>
      <c r="AP1389" s="217"/>
      <c r="AQ1389" s="217"/>
      <c r="AR1389" s="217"/>
      <c r="AS1389" s="217"/>
      <c r="AT1389" s="217"/>
      <c r="AU1389" s="217"/>
      <c r="AV1389" s="217"/>
    </row>
    <row r="1390" spans="36:48" x14ac:dyDescent="0.45">
      <c r="AJ1390" s="217"/>
      <c r="AK1390" s="217"/>
      <c r="AL1390" s="217"/>
      <c r="AM1390" s="217"/>
      <c r="AN1390" s="217"/>
      <c r="AO1390" s="217"/>
      <c r="AP1390" s="217"/>
      <c r="AQ1390" s="217"/>
      <c r="AR1390" s="217"/>
      <c r="AS1390" s="217"/>
      <c r="AT1390" s="217"/>
      <c r="AU1390" s="217"/>
      <c r="AV1390" s="217"/>
    </row>
    <row r="1391" spans="36:48" x14ac:dyDescent="0.45">
      <c r="AJ1391" s="217"/>
      <c r="AK1391" s="217"/>
      <c r="AL1391" s="217"/>
      <c r="AM1391" s="217"/>
      <c r="AN1391" s="217"/>
      <c r="AO1391" s="217"/>
      <c r="AP1391" s="217"/>
      <c r="AQ1391" s="217"/>
      <c r="AR1391" s="217"/>
      <c r="AS1391" s="217"/>
      <c r="AT1391" s="217"/>
      <c r="AU1391" s="217"/>
      <c r="AV1391" s="217"/>
    </row>
    <row r="1392" spans="36:48" x14ac:dyDescent="0.45">
      <c r="AJ1392" s="217"/>
      <c r="AK1392" s="217"/>
      <c r="AL1392" s="217"/>
      <c r="AM1392" s="217"/>
      <c r="AN1392" s="217"/>
      <c r="AO1392" s="217"/>
      <c r="AP1392" s="217"/>
      <c r="AQ1392" s="217"/>
      <c r="AR1392" s="217"/>
      <c r="AS1392" s="217"/>
      <c r="AT1392" s="217"/>
      <c r="AU1392" s="217"/>
      <c r="AV1392" s="217"/>
    </row>
    <row r="1393" spans="36:48" x14ac:dyDescent="0.45">
      <c r="AJ1393" s="217"/>
      <c r="AK1393" s="217"/>
      <c r="AL1393" s="217"/>
      <c r="AM1393" s="217"/>
      <c r="AN1393" s="217"/>
      <c r="AO1393" s="217"/>
      <c r="AP1393" s="217"/>
      <c r="AQ1393" s="217"/>
      <c r="AR1393" s="217"/>
      <c r="AS1393" s="217"/>
      <c r="AT1393" s="217"/>
      <c r="AU1393" s="217"/>
      <c r="AV1393" s="217"/>
    </row>
    <row r="1394" spans="36:48" x14ac:dyDescent="0.45">
      <c r="AJ1394" s="217"/>
      <c r="AK1394" s="217"/>
      <c r="AL1394" s="217"/>
      <c r="AM1394" s="217"/>
      <c r="AN1394" s="217"/>
      <c r="AO1394" s="217"/>
      <c r="AP1394" s="217"/>
      <c r="AQ1394" s="217"/>
      <c r="AR1394" s="217"/>
      <c r="AS1394" s="217"/>
      <c r="AT1394" s="217"/>
      <c r="AU1394" s="217"/>
      <c r="AV1394" s="217"/>
    </row>
    <row r="1395" spans="36:48" x14ac:dyDescent="0.45">
      <c r="AJ1395" s="217"/>
      <c r="AK1395" s="217"/>
      <c r="AL1395" s="217"/>
      <c r="AM1395" s="217"/>
      <c r="AN1395" s="217"/>
      <c r="AO1395" s="217"/>
      <c r="AP1395" s="217"/>
      <c r="AQ1395" s="217"/>
      <c r="AR1395" s="217"/>
      <c r="AS1395" s="217"/>
      <c r="AT1395" s="217"/>
      <c r="AU1395" s="217"/>
      <c r="AV1395" s="217"/>
    </row>
    <row r="1396" spans="36:48" x14ac:dyDescent="0.45">
      <c r="AJ1396" s="217"/>
      <c r="AK1396" s="217"/>
      <c r="AL1396" s="217"/>
      <c r="AM1396" s="217"/>
      <c r="AN1396" s="217"/>
      <c r="AO1396" s="217"/>
      <c r="AP1396" s="217"/>
      <c r="AQ1396" s="217"/>
      <c r="AR1396" s="217"/>
      <c r="AS1396" s="217"/>
      <c r="AT1396" s="217"/>
      <c r="AU1396" s="217"/>
      <c r="AV1396" s="217"/>
    </row>
    <row r="1397" spans="36:48" x14ac:dyDescent="0.45">
      <c r="AJ1397" s="217"/>
      <c r="AK1397" s="217"/>
      <c r="AL1397" s="217"/>
      <c r="AM1397" s="217"/>
      <c r="AN1397" s="217"/>
      <c r="AO1397" s="217"/>
      <c r="AP1397" s="217"/>
      <c r="AQ1397" s="217"/>
      <c r="AR1397" s="217"/>
      <c r="AS1397" s="217"/>
      <c r="AT1397" s="217"/>
      <c r="AU1397" s="217"/>
      <c r="AV1397" s="217"/>
    </row>
    <row r="1398" spans="36:48" x14ac:dyDescent="0.45">
      <c r="AJ1398" s="217"/>
      <c r="AK1398" s="217"/>
      <c r="AL1398" s="217"/>
      <c r="AM1398" s="217"/>
      <c r="AN1398" s="217"/>
      <c r="AO1398" s="217"/>
      <c r="AP1398" s="217"/>
      <c r="AQ1398" s="217"/>
      <c r="AR1398" s="217"/>
      <c r="AS1398" s="217"/>
      <c r="AT1398" s="217"/>
      <c r="AU1398" s="217"/>
      <c r="AV1398" s="217"/>
    </row>
    <row r="1399" spans="36:48" x14ac:dyDescent="0.45">
      <c r="AJ1399" s="217"/>
      <c r="AK1399" s="217"/>
      <c r="AL1399" s="217"/>
      <c r="AM1399" s="217"/>
      <c r="AN1399" s="217"/>
      <c r="AO1399" s="217"/>
      <c r="AP1399" s="217"/>
      <c r="AQ1399" s="217"/>
      <c r="AR1399" s="217"/>
      <c r="AS1399" s="217"/>
      <c r="AT1399" s="217"/>
      <c r="AU1399" s="217"/>
      <c r="AV1399" s="217"/>
    </row>
    <row r="1400" spans="36:48" x14ac:dyDescent="0.45">
      <c r="AJ1400" s="217"/>
      <c r="AK1400" s="217"/>
      <c r="AL1400" s="217"/>
      <c r="AM1400" s="217"/>
      <c r="AN1400" s="217"/>
      <c r="AO1400" s="217"/>
      <c r="AP1400" s="217"/>
      <c r="AQ1400" s="217"/>
      <c r="AR1400" s="217"/>
      <c r="AS1400" s="217"/>
      <c r="AT1400" s="217"/>
      <c r="AU1400" s="217"/>
      <c r="AV1400" s="217"/>
    </row>
    <row r="1401" spans="36:48" x14ac:dyDescent="0.45">
      <c r="AJ1401" s="217"/>
      <c r="AK1401" s="217"/>
      <c r="AL1401" s="217"/>
      <c r="AM1401" s="217"/>
      <c r="AN1401" s="217"/>
      <c r="AO1401" s="217"/>
      <c r="AP1401" s="217"/>
      <c r="AQ1401" s="217"/>
      <c r="AR1401" s="217"/>
      <c r="AS1401" s="217"/>
      <c r="AT1401" s="217"/>
      <c r="AU1401" s="217"/>
      <c r="AV1401" s="217"/>
    </row>
    <row r="1402" spans="36:48" x14ac:dyDescent="0.45">
      <c r="AJ1402" s="217"/>
      <c r="AK1402" s="217"/>
      <c r="AL1402" s="217"/>
      <c r="AM1402" s="217"/>
      <c r="AN1402" s="217"/>
      <c r="AO1402" s="217"/>
      <c r="AP1402" s="217"/>
      <c r="AQ1402" s="217"/>
      <c r="AR1402" s="217"/>
      <c r="AS1402" s="217"/>
      <c r="AT1402" s="217"/>
      <c r="AU1402" s="217"/>
      <c r="AV1402" s="217"/>
    </row>
    <row r="1403" spans="36:48" x14ac:dyDescent="0.45">
      <c r="AJ1403" s="217"/>
      <c r="AK1403" s="217"/>
      <c r="AL1403" s="217"/>
      <c r="AM1403" s="217"/>
      <c r="AN1403" s="217"/>
      <c r="AO1403" s="217"/>
      <c r="AP1403" s="217"/>
      <c r="AQ1403" s="217"/>
      <c r="AR1403" s="217"/>
      <c r="AS1403" s="217"/>
      <c r="AT1403" s="217"/>
      <c r="AU1403" s="217"/>
      <c r="AV1403" s="217"/>
    </row>
    <row r="1404" spans="36:48" x14ac:dyDescent="0.45">
      <c r="AJ1404" s="217"/>
      <c r="AK1404" s="217"/>
      <c r="AL1404" s="217"/>
      <c r="AM1404" s="217"/>
      <c r="AN1404" s="217"/>
      <c r="AO1404" s="217"/>
      <c r="AP1404" s="217"/>
      <c r="AQ1404" s="217"/>
      <c r="AR1404" s="217"/>
      <c r="AS1404" s="217"/>
      <c r="AT1404" s="217"/>
      <c r="AU1404" s="217"/>
      <c r="AV1404" s="217"/>
    </row>
    <row r="1405" spans="36:48" x14ac:dyDescent="0.45">
      <c r="AJ1405" s="217"/>
      <c r="AK1405" s="217"/>
      <c r="AL1405" s="217"/>
      <c r="AM1405" s="217"/>
      <c r="AN1405" s="217"/>
      <c r="AO1405" s="217"/>
      <c r="AP1405" s="217"/>
      <c r="AQ1405" s="217"/>
      <c r="AR1405" s="217"/>
      <c r="AS1405" s="217"/>
      <c r="AT1405" s="217"/>
      <c r="AU1405" s="217"/>
      <c r="AV1405" s="217"/>
    </row>
    <row r="1406" spans="36:48" x14ac:dyDescent="0.45">
      <c r="AJ1406" s="217"/>
      <c r="AK1406" s="217"/>
      <c r="AL1406" s="217"/>
      <c r="AM1406" s="217"/>
      <c r="AN1406" s="217"/>
      <c r="AO1406" s="217"/>
      <c r="AP1406" s="217"/>
      <c r="AQ1406" s="217"/>
      <c r="AR1406" s="217"/>
      <c r="AS1406" s="217"/>
      <c r="AT1406" s="217"/>
      <c r="AU1406" s="217"/>
      <c r="AV1406" s="217"/>
    </row>
    <row r="1407" spans="36:48" x14ac:dyDescent="0.45">
      <c r="AJ1407" s="217"/>
      <c r="AK1407" s="217"/>
      <c r="AL1407" s="217"/>
      <c r="AM1407" s="217"/>
      <c r="AN1407" s="217"/>
      <c r="AO1407" s="217"/>
      <c r="AP1407" s="217"/>
      <c r="AQ1407" s="217"/>
      <c r="AR1407" s="217"/>
      <c r="AS1407" s="217"/>
      <c r="AT1407" s="217"/>
      <c r="AU1407" s="217"/>
      <c r="AV1407" s="217"/>
    </row>
    <row r="1408" spans="36:48" x14ac:dyDescent="0.45">
      <c r="AJ1408" s="217"/>
      <c r="AK1408" s="217"/>
      <c r="AL1408" s="217"/>
      <c r="AM1408" s="217"/>
      <c r="AN1408" s="217"/>
      <c r="AO1408" s="217"/>
      <c r="AP1408" s="217"/>
      <c r="AQ1408" s="217"/>
      <c r="AR1408" s="217"/>
      <c r="AS1408" s="217"/>
      <c r="AT1408" s="217"/>
      <c r="AU1408" s="217"/>
      <c r="AV1408" s="217"/>
    </row>
    <row r="1409" spans="36:48" x14ac:dyDescent="0.45">
      <c r="AJ1409" s="217"/>
      <c r="AK1409" s="217"/>
      <c r="AL1409" s="217"/>
      <c r="AM1409" s="217"/>
      <c r="AN1409" s="217"/>
      <c r="AO1409" s="217"/>
      <c r="AP1409" s="217"/>
      <c r="AQ1409" s="217"/>
      <c r="AR1409" s="217"/>
      <c r="AS1409" s="217"/>
      <c r="AT1409" s="217"/>
      <c r="AU1409" s="217"/>
      <c r="AV1409" s="217"/>
    </row>
    <row r="1410" spans="36:48" x14ac:dyDescent="0.45">
      <c r="AJ1410" s="217"/>
      <c r="AK1410" s="217"/>
      <c r="AL1410" s="217"/>
      <c r="AM1410" s="217"/>
      <c r="AN1410" s="217"/>
      <c r="AO1410" s="217"/>
      <c r="AP1410" s="217"/>
      <c r="AQ1410" s="217"/>
      <c r="AR1410" s="217"/>
      <c r="AS1410" s="217"/>
      <c r="AT1410" s="217"/>
      <c r="AU1410" s="217"/>
      <c r="AV1410" s="217"/>
    </row>
    <row r="1411" spans="36:48" x14ac:dyDescent="0.45">
      <c r="AJ1411" s="217"/>
      <c r="AK1411" s="217"/>
      <c r="AL1411" s="217"/>
      <c r="AM1411" s="217"/>
      <c r="AN1411" s="217"/>
      <c r="AO1411" s="217"/>
      <c r="AP1411" s="217"/>
      <c r="AQ1411" s="217"/>
      <c r="AR1411" s="217"/>
      <c r="AS1411" s="217"/>
      <c r="AT1411" s="217"/>
      <c r="AU1411" s="217"/>
      <c r="AV1411" s="217"/>
    </row>
    <row r="1412" spans="36:48" x14ac:dyDescent="0.45">
      <c r="AJ1412" s="217"/>
      <c r="AK1412" s="217"/>
      <c r="AL1412" s="217"/>
      <c r="AM1412" s="217"/>
      <c r="AN1412" s="217"/>
      <c r="AO1412" s="217"/>
      <c r="AP1412" s="217"/>
      <c r="AQ1412" s="217"/>
      <c r="AR1412" s="217"/>
      <c r="AS1412" s="217"/>
      <c r="AT1412" s="217"/>
      <c r="AU1412" s="217"/>
      <c r="AV1412" s="217"/>
    </row>
    <row r="1413" spans="36:48" x14ac:dyDescent="0.45">
      <c r="AJ1413" s="217"/>
      <c r="AK1413" s="217"/>
      <c r="AL1413" s="217"/>
      <c r="AM1413" s="217"/>
      <c r="AN1413" s="217"/>
      <c r="AO1413" s="217"/>
      <c r="AP1413" s="217"/>
      <c r="AQ1413" s="217"/>
      <c r="AR1413" s="217"/>
      <c r="AS1413" s="217"/>
      <c r="AT1413" s="217"/>
      <c r="AU1413" s="217"/>
      <c r="AV1413" s="217"/>
    </row>
    <row r="1414" spans="36:48" x14ac:dyDescent="0.45">
      <c r="AJ1414" s="217"/>
      <c r="AK1414" s="217"/>
      <c r="AL1414" s="217"/>
      <c r="AM1414" s="217"/>
      <c r="AN1414" s="217"/>
      <c r="AO1414" s="217"/>
      <c r="AP1414" s="217"/>
      <c r="AQ1414" s="217"/>
      <c r="AR1414" s="217"/>
      <c r="AS1414" s="217"/>
      <c r="AT1414" s="217"/>
      <c r="AU1414" s="217"/>
      <c r="AV1414" s="217"/>
    </row>
    <row r="1415" spans="36:48" x14ac:dyDescent="0.45">
      <c r="AJ1415" s="217"/>
      <c r="AK1415" s="217"/>
      <c r="AL1415" s="217"/>
      <c r="AM1415" s="217"/>
      <c r="AN1415" s="217"/>
      <c r="AO1415" s="217"/>
      <c r="AP1415" s="217"/>
      <c r="AQ1415" s="217"/>
      <c r="AR1415" s="217"/>
      <c r="AS1415" s="217"/>
      <c r="AT1415" s="217"/>
      <c r="AU1415" s="217"/>
      <c r="AV1415" s="217"/>
    </row>
    <row r="1416" spans="36:48" x14ac:dyDescent="0.45">
      <c r="AJ1416" s="217"/>
      <c r="AK1416" s="217"/>
      <c r="AL1416" s="217"/>
      <c r="AM1416" s="217"/>
      <c r="AN1416" s="217"/>
      <c r="AO1416" s="217"/>
      <c r="AP1416" s="217"/>
      <c r="AQ1416" s="217"/>
      <c r="AR1416" s="217"/>
      <c r="AS1416" s="217"/>
      <c r="AT1416" s="217"/>
      <c r="AU1416" s="217"/>
      <c r="AV1416" s="217"/>
    </row>
    <row r="1417" spans="36:48" x14ac:dyDescent="0.45">
      <c r="AJ1417" s="217"/>
      <c r="AK1417" s="217"/>
      <c r="AL1417" s="217"/>
      <c r="AM1417" s="217"/>
      <c r="AN1417" s="217"/>
      <c r="AO1417" s="217"/>
      <c r="AP1417" s="217"/>
      <c r="AQ1417" s="217"/>
      <c r="AR1417" s="217"/>
      <c r="AS1417" s="217"/>
      <c r="AT1417" s="217"/>
      <c r="AU1417" s="217"/>
      <c r="AV1417" s="217"/>
    </row>
    <row r="1418" spans="36:48" x14ac:dyDescent="0.45">
      <c r="AJ1418" s="217"/>
      <c r="AK1418" s="217"/>
      <c r="AL1418" s="217"/>
      <c r="AM1418" s="217"/>
      <c r="AN1418" s="217"/>
      <c r="AO1418" s="217"/>
      <c r="AP1418" s="217"/>
      <c r="AQ1418" s="217"/>
      <c r="AR1418" s="217"/>
      <c r="AS1418" s="217"/>
      <c r="AT1418" s="217"/>
      <c r="AU1418" s="217"/>
      <c r="AV1418" s="217"/>
    </row>
    <row r="1419" spans="36:48" x14ac:dyDescent="0.45">
      <c r="AJ1419" s="217"/>
      <c r="AK1419" s="217"/>
      <c r="AL1419" s="217"/>
      <c r="AM1419" s="217"/>
      <c r="AN1419" s="217"/>
      <c r="AO1419" s="217"/>
      <c r="AP1419" s="217"/>
      <c r="AQ1419" s="217"/>
      <c r="AR1419" s="217"/>
      <c r="AS1419" s="217"/>
      <c r="AT1419" s="217"/>
      <c r="AU1419" s="217"/>
      <c r="AV1419" s="217"/>
    </row>
    <row r="1420" spans="36:48" x14ac:dyDescent="0.45">
      <c r="AJ1420" s="217"/>
      <c r="AK1420" s="217"/>
      <c r="AL1420" s="217"/>
      <c r="AM1420" s="217"/>
      <c r="AN1420" s="217"/>
      <c r="AO1420" s="217"/>
      <c r="AP1420" s="217"/>
      <c r="AQ1420" s="217"/>
      <c r="AR1420" s="217"/>
      <c r="AS1420" s="217"/>
      <c r="AT1420" s="217"/>
      <c r="AU1420" s="217"/>
      <c r="AV1420" s="217"/>
    </row>
    <row r="1421" spans="36:48" x14ac:dyDescent="0.45">
      <c r="AJ1421" s="217"/>
      <c r="AK1421" s="217"/>
      <c r="AL1421" s="217"/>
      <c r="AM1421" s="217"/>
      <c r="AN1421" s="217"/>
      <c r="AO1421" s="217"/>
      <c r="AP1421" s="217"/>
      <c r="AQ1421" s="217"/>
      <c r="AR1421" s="217"/>
      <c r="AS1421" s="217"/>
      <c r="AT1421" s="217"/>
      <c r="AU1421" s="217"/>
      <c r="AV1421" s="217"/>
    </row>
    <row r="1422" spans="36:48" x14ac:dyDescent="0.45">
      <c r="AJ1422" s="217"/>
      <c r="AK1422" s="217"/>
      <c r="AL1422" s="217"/>
      <c r="AM1422" s="217"/>
      <c r="AN1422" s="217"/>
      <c r="AO1422" s="217"/>
      <c r="AP1422" s="217"/>
      <c r="AQ1422" s="217"/>
      <c r="AR1422" s="217"/>
      <c r="AS1422" s="217"/>
      <c r="AT1422" s="217"/>
      <c r="AU1422" s="217"/>
      <c r="AV1422" s="217"/>
    </row>
    <row r="1423" spans="36:48" x14ac:dyDescent="0.45">
      <c r="AJ1423" s="217"/>
      <c r="AK1423" s="217"/>
      <c r="AL1423" s="217"/>
      <c r="AM1423" s="217"/>
      <c r="AN1423" s="217"/>
      <c r="AO1423" s="217"/>
      <c r="AP1423" s="217"/>
      <c r="AQ1423" s="217"/>
      <c r="AR1423" s="217"/>
      <c r="AS1423" s="217"/>
      <c r="AT1423" s="217"/>
      <c r="AU1423" s="217"/>
      <c r="AV1423" s="217"/>
    </row>
    <row r="1424" spans="36:48" x14ac:dyDescent="0.45">
      <c r="AJ1424" s="217"/>
      <c r="AK1424" s="217"/>
      <c r="AL1424" s="217"/>
      <c r="AM1424" s="217"/>
      <c r="AN1424" s="217"/>
      <c r="AO1424" s="217"/>
      <c r="AP1424" s="217"/>
      <c r="AQ1424" s="217"/>
      <c r="AR1424" s="217"/>
      <c r="AS1424" s="217"/>
      <c r="AT1424" s="217"/>
      <c r="AU1424" s="217"/>
      <c r="AV1424" s="217"/>
    </row>
    <row r="1425" spans="36:48" x14ac:dyDescent="0.45">
      <c r="AJ1425" s="217"/>
      <c r="AK1425" s="217"/>
      <c r="AL1425" s="217"/>
      <c r="AM1425" s="217"/>
      <c r="AN1425" s="217"/>
      <c r="AO1425" s="217"/>
      <c r="AP1425" s="217"/>
      <c r="AQ1425" s="217"/>
      <c r="AR1425" s="217"/>
      <c r="AS1425" s="217"/>
      <c r="AT1425" s="217"/>
      <c r="AU1425" s="217"/>
      <c r="AV1425" s="217"/>
    </row>
    <row r="1426" spans="36:48" x14ac:dyDescent="0.45">
      <c r="AJ1426" s="217"/>
      <c r="AK1426" s="217"/>
      <c r="AL1426" s="217"/>
      <c r="AM1426" s="217"/>
      <c r="AN1426" s="217"/>
      <c r="AO1426" s="217"/>
      <c r="AP1426" s="217"/>
      <c r="AQ1426" s="217"/>
      <c r="AR1426" s="217"/>
      <c r="AS1426" s="217"/>
      <c r="AT1426" s="217"/>
      <c r="AU1426" s="217"/>
      <c r="AV1426" s="217"/>
    </row>
    <row r="1427" spans="36:48" x14ac:dyDescent="0.45">
      <c r="AJ1427" s="217"/>
      <c r="AK1427" s="217"/>
      <c r="AL1427" s="217"/>
      <c r="AM1427" s="217"/>
      <c r="AN1427" s="217"/>
      <c r="AO1427" s="217"/>
      <c r="AP1427" s="217"/>
      <c r="AQ1427" s="217"/>
      <c r="AR1427" s="217"/>
      <c r="AS1427" s="217"/>
      <c r="AT1427" s="217"/>
      <c r="AU1427" s="217"/>
      <c r="AV1427" s="217"/>
    </row>
    <row r="1428" spans="36:48" x14ac:dyDescent="0.45">
      <c r="AJ1428" s="217"/>
      <c r="AK1428" s="217"/>
      <c r="AL1428" s="217"/>
      <c r="AM1428" s="217"/>
      <c r="AN1428" s="217"/>
      <c r="AO1428" s="217"/>
      <c r="AP1428" s="217"/>
      <c r="AQ1428" s="217"/>
      <c r="AR1428" s="217"/>
      <c r="AS1428" s="217"/>
      <c r="AT1428" s="217"/>
      <c r="AU1428" s="217"/>
      <c r="AV1428" s="217"/>
    </row>
    <row r="1429" spans="36:48" x14ac:dyDescent="0.45">
      <c r="AJ1429" s="217"/>
      <c r="AK1429" s="217"/>
      <c r="AL1429" s="217"/>
      <c r="AM1429" s="217"/>
      <c r="AN1429" s="217"/>
      <c r="AO1429" s="217"/>
      <c r="AP1429" s="217"/>
      <c r="AQ1429" s="217"/>
      <c r="AR1429" s="217"/>
      <c r="AS1429" s="217"/>
      <c r="AT1429" s="217"/>
      <c r="AU1429" s="217"/>
      <c r="AV1429" s="217"/>
    </row>
    <row r="1430" spans="36:48" x14ac:dyDescent="0.45">
      <c r="AJ1430" s="217"/>
      <c r="AK1430" s="217"/>
      <c r="AL1430" s="217"/>
      <c r="AM1430" s="217"/>
      <c r="AN1430" s="217"/>
      <c r="AO1430" s="217"/>
      <c r="AP1430" s="217"/>
      <c r="AQ1430" s="217"/>
      <c r="AR1430" s="217"/>
      <c r="AS1430" s="217"/>
      <c r="AT1430" s="217"/>
      <c r="AU1430" s="217"/>
      <c r="AV1430" s="217"/>
    </row>
    <row r="1431" spans="36:48" x14ac:dyDescent="0.45">
      <c r="AJ1431" s="217"/>
      <c r="AK1431" s="217"/>
      <c r="AL1431" s="217"/>
      <c r="AM1431" s="217"/>
      <c r="AN1431" s="217"/>
      <c r="AO1431" s="217"/>
      <c r="AP1431" s="217"/>
      <c r="AQ1431" s="217"/>
      <c r="AR1431" s="217"/>
      <c r="AS1431" s="217"/>
      <c r="AT1431" s="217"/>
      <c r="AU1431" s="217"/>
      <c r="AV1431" s="217"/>
    </row>
    <row r="1432" spans="36:48" x14ac:dyDescent="0.45">
      <c r="AJ1432" s="217"/>
      <c r="AK1432" s="217"/>
      <c r="AL1432" s="217"/>
      <c r="AM1432" s="217"/>
      <c r="AN1432" s="217"/>
      <c r="AO1432" s="217"/>
      <c r="AP1432" s="217"/>
      <c r="AQ1432" s="217"/>
      <c r="AR1432" s="217"/>
      <c r="AS1432" s="217"/>
      <c r="AT1432" s="217"/>
      <c r="AU1432" s="217"/>
      <c r="AV1432" s="217"/>
    </row>
    <row r="1433" spans="36:48" x14ac:dyDescent="0.45">
      <c r="AJ1433" s="217"/>
      <c r="AK1433" s="217"/>
      <c r="AL1433" s="217"/>
      <c r="AM1433" s="217"/>
      <c r="AN1433" s="217"/>
      <c r="AO1433" s="217"/>
      <c r="AP1433" s="217"/>
      <c r="AQ1433" s="217"/>
      <c r="AR1433" s="217"/>
      <c r="AS1433" s="217"/>
      <c r="AT1433" s="217"/>
      <c r="AU1433" s="217"/>
      <c r="AV1433" s="217"/>
    </row>
    <row r="1434" spans="36:48" x14ac:dyDescent="0.45">
      <c r="AJ1434" s="217"/>
      <c r="AK1434" s="217"/>
      <c r="AL1434" s="217"/>
      <c r="AM1434" s="217"/>
      <c r="AN1434" s="217"/>
      <c r="AO1434" s="217"/>
      <c r="AP1434" s="217"/>
      <c r="AQ1434" s="217"/>
      <c r="AR1434" s="217"/>
      <c r="AS1434" s="217"/>
      <c r="AT1434" s="217"/>
      <c r="AU1434" s="217"/>
      <c r="AV1434" s="217"/>
    </row>
    <row r="1435" spans="36:48" x14ac:dyDescent="0.45">
      <c r="AJ1435" s="217"/>
      <c r="AK1435" s="217"/>
      <c r="AL1435" s="217"/>
      <c r="AM1435" s="217"/>
      <c r="AN1435" s="217"/>
      <c r="AO1435" s="217"/>
      <c r="AP1435" s="217"/>
      <c r="AQ1435" s="217"/>
      <c r="AR1435" s="217"/>
      <c r="AS1435" s="217"/>
      <c r="AT1435" s="217"/>
      <c r="AU1435" s="217"/>
      <c r="AV1435" s="217"/>
    </row>
    <row r="1436" spans="36:48" x14ac:dyDescent="0.45">
      <c r="AJ1436" s="217"/>
      <c r="AK1436" s="217"/>
      <c r="AL1436" s="217"/>
      <c r="AM1436" s="217"/>
      <c r="AN1436" s="217"/>
      <c r="AO1436" s="217"/>
      <c r="AP1436" s="217"/>
      <c r="AQ1436" s="217"/>
      <c r="AR1436" s="217"/>
      <c r="AS1436" s="217"/>
      <c r="AT1436" s="217"/>
      <c r="AU1436" s="217"/>
      <c r="AV1436" s="217"/>
    </row>
    <row r="1437" spans="36:48" x14ac:dyDescent="0.45">
      <c r="AJ1437" s="217"/>
      <c r="AK1437" s="217"/>
      <c r="AL1437" s="217"/>
      <c r="AM1437" s="217"/>
      <c r="AN1437" s="217"/>
      <c r="AO1437" s="217"/>
      <c r="AP1437" s="217"/>
      <c r="AQ1437" s="217"/>
      <c r="AR1437" s="217"/>
      <c r="AS1437" s="217"/>
      <c r="AT1437" s="217"/>
      <c r="AU1437" s="217"/>
      <c r="AV1437" s="217"/>
    </row>
    <row r="1438" spans="36:48" x14ac:dyDescent="0.45">
      <c r="AJ1438" s="217"/>
      <c r="AK1438" s="217"/>
      <c r="AL1438" s="217"/>
      <c r="AM1438" s="217"/>
      <c r="AN1438" s="217"/>
      <c r="AO1438" s="217"/>
      <c r="AP1438" s="217"/>
      <c r="AQ1438" s="217"/>
      <c r="AR1438" s="217"/>
      <c r="AS1438" s="217"/>
      <c r="AT1438" s="217"/>
      <c r="AU1438" s="217"/>
      <c r="AV1438" s="217"/>
    </row>
    <row r="1439" spans="36:48" x14ac:dyDescent="0.45">
      <c r="AJ1439" s="217"/>
      <c r="AK1439" s="217"/>
      <c r="AL1439" s="217"/>
      <c r="AM1439" s="217"/>
      <c r="AN1439" s="217"/>
      <c r="AO1439" s="217"/>
      <c r="AP1439" s="217"/>
      <c r="AQ1439" s="217"/>
      <c r="AR1439" s="217"/>
      <c r="AS1439" s="217"/>
      <c r="AT1439" s="217"/>
      <c r="AU1439" s="217"/>
      <c r="AV1439" s="217"/>
    </row>
    <row r="1440" spans="36:48" x14ac:dyDescent="0.45">
      <c r="AJ1440" s="217"/>
      <c r="AK1440" s="217"/>
      <c r="AL1440" s="217"/>
      <c r="AM1440" s="217"/>
      <c r="AN1440" s="217"/>
      <c r="AO1440" s="217"/>
      <c r="AP1440" s="217"/>
      <c r="AQ1440" s="217"/>
      <c r="AR1440" s="217"/>
      <c r="AS1440" s="217"/>
      <c r="AT1440" s="217"/>
      <c r="AU1440" s="217"/>
      <c r="AV1440" s="217"/>
    </row>
    <row r="1441" spans="36:48" x14ac:dyDescent="0.45">
      <c r="AJ1441" s="217"/>
      <c r="AK1441" s="217"/>
      <c r="AL1441" s="217"/>
      <c r="AM1441" s="217"/>
      <c r="AN1441" s="217"/>
      <c r="AO1441" s="217"/>
      <c r="AP1441" s="217"/>
      <c r="AQ1441" s="217"/>
      <c r="AR1441" s="217"/>
      <c r="AS1441" s="217"/>
      <c r="AT1441" s="217"/>
      <c r="AU1441" s="217"/>
      <c r="AV1441" s="217"/>
    </row>
    <row r="1442" spans="36:48" x14ac:dyDescent="0.45">
      <c r="AJ1442" s="217"/>
      <c r="AK1442" s="217"/>
      <c r="AL1442" s="217"/>
      <c r="AM1442" s="217"/>
      <c r="AN1442" s="217"/>
      <c r="AO1442" s="217"/>
      <c r="AP1442" s="217"/>
      <c r="AQ1442" s="217"/>
      <c r="AR1442" s="217"/>
      <c r="AS1442" s="217"/>
      <c r="AT1442" s="217"/>
      <c r="AU1442" s="217"/>
      <c r="AV1442" s="217"/>
    </row>
    <row r="1443" spans="36:48" x14ac:dyDescent="0.45">
      <c r="AJ1443" s="217"/>
      <c r="AK1443" s="217"/>
      <c r="AL1443" s="217"/>
      <c r="AM1443" s="217"/>
      <c r="AN1443" s="217"/>
      <c r="AO1443" s="217"/>
      <c r="AP1443" s="217"/>
      <c r="AQ1443" s="217"/>
      <c r="AR1443" s="217"/>
      <c r="AS1443" s="217"/>
      <c r="AT1443" s="217"/>
      <c r="AU1443" s="217"/>
      <c r="AV1443" s="217"/>
    </row>
    <row r="1444" spans="36:48" x14ac:dyDescent="0.45">
      <c r="AJ1444" s="217"/>
      <c r="AK1444" s="217"/>
      <c r="AL1444" s="217"/>
      <c r="AM1444" s="217"/>
      <c r="AN1444" s="217"/>
      <c r="AO1444" s="217"/>
      <c r="AP1444" s="217"/>
      <c r="AQ1444" s="217"/>
      <c r="AR1444" s="217"/>
      <c r="AS1444" s="217"/>
      <c r="AT1444" s="217"/>
      <c r="AU1444" s="217"/>
      <c r="AV1444" s="217"/>
    </row>
    <row r="1445" spans="36:48" x14ac:dyDescent="0.45">
      <c r="AJ1445" s="217"/>
      <c r="AK1445" s="217"/>
      <c r="AL1445" s="217"/>
      <c r="AM1445" s="217"/>
      <c r="AN1445" s="217"/>
      <c r="AO1445" s="217"/>
      <c r="AP1445" s="217"/>
      <c r="AQ1445" s="217"/>
      <c r="AR1445" s="217"/>
      <c r="AS1445" s="217"/>
      <c r="AT1445" s="217"/>
      <c r="AU1445" s="217"/>
      <c r="AV1445" s="217"/>
    </row>
    <row r="1446" spans="36:48" x14ac:dyDescent="0.45">
      <c r="AJ1446" s="217"/>
      <c r="AK1446" s="217"/>
      <c r="AL1446" s="217"/>
      <c r="AM1446" s="217"/>
      <c r="AN1446" s="217"/>
      <c r="AO1446" s="217"/>
      <c r="AP1446" s="217"/>
      <c r="AQ1446" s="217"/>
      <c r="AR1446" s="217"/>
      <c r="AS1446" s="217"/>
      <c r="AT1446" s="217"/>
      <c r="AU1446" s="217"/>
      <c r="AV1446" s="217"/>
    </row>
    <row r="1447" spans="36:48" x14ac:dyDescent="0.45">
      <c r="AJ1447" s="217"/>
      <c r="AK1447" s="217"/>
      <c r="AL1447" s="217"/>
      <c r="AM1447" s="217"/>
      <c r="AN1447" s="217"/>
      <c r="AO1447" s="217"/>
      <c r="AP1447" s="217"/>
      <c r="AQ1447" s="217"/>
      <c r="AR1447" s="217"/>
      <c r="AS1447" s="217"/>
      <c r="AT1447" s="217"/>
      <c r="AU1447" s="217"/>
      <c r="AV1447" s="217"/>
    </row>
    <row r="1448" spans="36:48" x14ac:dyDescent="0.45">
      <c r="AJ1448" s="217"/>
      <c r="AK1448" s="217"/>
      <c r="AL1448" s="217"/>
      <c r="AM1448" s="217"/>
      <c r="AN1448" s="217"/>
      <c r="AO1448" s="217"/>
      <c r="AP1448" s="217"/>
      <c r="AQ1448" s="217"/>
      <c r="AR1448" s="217"/>
      <c r="AS1448" s="217"/>
      <c r="AT1448" s="217"/>
      <c r="AU1448" s="217"/>
      <c r="AV1448" s="217"/>
    </row>
    <row r="1449" spans="36:48" x14ac:dyDescent="0.45">
      <c r="AJ1449" s="217"/>
      <c r="AK1449" s="217"/>
      <c r="AL1449" s="217"/>
      <c r="AM1449" s="217"/>
      <c r="AN1449" s="217"/>
      <c r="AO1449" s="217"/>
      <c r="AP1449" s="217"/>
      <c r="AQ1449" s="217"/>
      <c r="AR1449" s="217"/>
      <c r="AS1449" s="217"/>
      <c r="AT1449" s="217"/>
      <c r="AU1449" s="217"/>
      <c r="AV1449" s="217"/>
    </row>
    <row r="1450" spans="36:48" x14ac:dyDescent="0.45">
      <c r="AJ1450" s="217"/>
      <c r="AK1450" s="217"/>
      <c r="AL1450" s="217"/>
      <c r="AM1450" s="217"/>
      <c r="AN1450" s="217"/>
      <c r="AO1450" s="217"/>
      <c r="AP1450" s="217"/>
      <c r="AQ1450" s="217"/>
      <c r="AR1450" s="217"/>
      <c r="AS1450" s="217"/>
      <c r="AT1450" s="217"/>
      <c r="AU1450" s="217"/>
      <c r="AV1450" s="217"/>
    </row>
    <row r="1451" spans="36:48" x14ac:dyDescent="0.45">
      <c r="AJ1451" s="217"/>
      <c r="AK1451" s="217"/>
      <c r="AL1451" s="217"/>
      <c r="AM1451" s="217"/>
      <c r="AN1451" s="217"/>
      <c r="AO1451" s="217"/>
      <c r="AP1451" s="217"/>
      <c r="AQ1451" s="217"/>
      <c r="AR1451" s="217"/>
      <c r="AS1451" s="217"/>
      <c r="AT1451" s="217"/>
      <c r="AU1451" s="217"/>
      <c r="AV1451" s="217"/>
    </row>
    <row r="1452" spans="36:48" x14ac:dyDescent="0.45">
      <c r="AJ1452" s="217"/>
      <c r="AK1452" s="217"/>
      <c r="AL1452" s="217"/>
      <c r="AM1452" s="217"/>
      <c r="AN1452" s="217"/>
      <c r="AO1452" s="217"/>
      <c r="AP1452" s="217"/>
      <c r="AQ1452" s="217"/>
      <c r="AR1452" s="217"/>
      <c r="AS1452" s="217"/>
      <c r="AT1452" s="217"/>
      <c r="AU1452" s="217"/>
      <c r="AV1452" s="217"/>
    </row>
    <row r="1453" spans="36:48" x14ac:dyDescent="0.45">
      <c r="AJ1453" s="217"/>
      <c r="AK1453" s="217"/>
      <c r="AL1453" s="217"/>
      <c r="AM1453" s="217"/>
      <c r="AN1453" s="217"/>
      <c r="AO1453" s="217"/>
      <c r="AP1453" s="217"/>
      <c r="AQ1453" s="217"/>
      <c r="AR1453" s="217"/>
      <c r="AS1453" s="217"/>
      <c r="AT1453" s="217"/>
      <c r="AU1453" s="217"/>
      <c r="AV1453" s="217"/>
    </row>
    <row r="1454" spans="36:48" x14ac:dyDescent="0.45">
      <c r="AJ1454" s="217"/>
      <c r="AK1454" s="217"/>
      <c r="AL1454" s="217"/>
      <c r="AM1454" s="217"/>
      <c r="AN1454" s="217"/>
      <c r="AO1454" s="217"/>
      <c r="AP1454" s="217"/>
      <c r="AQ1454" s="217"/>
      <c r="AR1454" s="217"/>
      <c r="AS1454" s="217"/>
      <c r="AT1454" s="217"/>
      <c r="AU1454" s="217"/>
      <c r="AV1454" s="217"/>
    </row>
    <row r="1455" spans="36:48" x14ac:dyDescent="0.45">
      <c r="AJ1455" s="217"/>
      <c r="AK1455" s="217"/>
      <c r="AL1455" s="217"/>
      <c r="AM1455" s="217"/>
      <c r="AN1455" s="217"/>
      <c r="AO1455" s="217"/>
      <c r="AP1455" s="217"/>
      <c r="AQ1455" s="217"/>
      <c r="AR1455" s="217"/>
      <c r="AS1455" s="217"/>
      <c r="AT1455" s="217"/>
      <c r="AU1455" s="217"/>
      <c r="AV1455" s="217"/>
    </row>
    <row r="1456" spans="36:48" x14ac:dyDescent="0.45">
      <c r="AJ1456" s="217"/>
      <c r="AK1456" s="217"/>
      <c r="AL1456" s="217"/>
      <c r="AM1456" s="217"/>
      <c r="AN1456" s="217"/>
      <c r="AO1456" s="217"/>
      <c r="AP1456" s="217"/>
      <c r="AQ1456" s="217"/>
      <c r="AR1456" s="217"/>
      <c r="AS1456" s="217"/>
      <c r="AT1456" s="217"/>
      <c r="AU1456" s="217"/>
      <c r="AV1456" s="217"/>
    </row>
    <row r="1457" spans="36:48" x14ac:dyDescent="0.45">
      <c r="AJ1457" s="217"/>
      <c r="AK1457" s="217"/>
      <c r="AL1457" s="217"/>
      <c r="AM1457" s="217"/>
      <c r="AN1457" s="217"/>
      <c r="AO1457" s="217"/>
      <c r="AP1457" s="217"/>
      <c r="AQ1457" s="217"/>
      <c r="AR1457" s="217"/>
      <c r="AS1457" s="217"/>
      <c r="AT1457" s="217"/>
      <c r="AU1457" s="217"/>
      <c r="AV1457" s="217"/>
    </row>
    <row r="1458" spans="36:48" x14ac:dyDescent="0.45">
      <c r="AJ1458" s="217"/>
      <c r="AK1458" s="217"/>
      <c r="AL1458" s="217"/>
      <c r="AM1458" s="217"/>
      <c r="AN1458" s="217"/>
      <c r="AO1458" s="217"/>
      <c r="AP1458" s="217"/>
      <c r="AQ1458" s="217"/>
      <c r="AR1458" s="217"/>
      <c r="AS1458" s="217"/>
      <c r="AT1458" s="217"/>
      <c r="AU1458" s="217"/>
      <c r="AV1458" s="217"/>
    </row>
    <row r="1459" spans="36:48" x14ac:dyDescent="0.45">
      <c r="AJ1459" s="217"/>
      <c r="AK1459" s="217"/>
      <c r="AL1459" s="217"/>
      <c r="AM1459" s="217"/>
      <c r="AN1459" s="217"/>
      <c r="AO1459" s="217"/>
      <c r="AP1459" s="217"/>
      <c r="AQ1459" s="217"/>
      <c r="AR1459" s="217"/>
      <c r="AS1459" s="217"/>
      <c r="AT1459" s="217"/>
      <c r="AU1459" s="217"/>
      <c r="AV1459" s="217"/>
    </row>
    <row r="1460" spans="36:48" x14ac:dyDescent="0.45">
      <c r="AJ1460" s="217"/>
      <c r="AK1460" s="217"/>
      <c r="AL1460" s="217"/>
      <c r="AM1460" s="217"/>
      <c r="AN1460" s="217"/>
      <c r="AO1460" s="217"/>
      <c r="AP1460" s="217"/>
      <c r="AQ1460" s="217"/>
      <c r="AR1460" s="217"/>
      <c r="AS1460" s="217"/>
      <c r="AT1460" s="217"/>
      <c r="AU1460" s="217"/>
      <c r="AV1460" s="217"/>
    </row>
    <row r="1461" spans="36:48" x14ac:dyDescent="0.45">
      <c r="AJ1461" s="217"/>
      <c r="AK1461" s="217"/>
      <c r="AL1461" s="217"/>
      <c r="AM1461" s="217"/>
      <c r="AN1461" s="217"/>
      <c r="AO1461" s="217"/>
      <c r="AP1461" s="217"/>
      <c r="AQ1461" s="217"/>
      <c r="AR1461" s="217"/>
      <c r="AS1461" s="217"/>
      <c r="AT1461" s="217"/>
      <c r="AU1461" s="217"/>
      <c r="AV1461" s="217"/>
    </row>
    <row r="1462" spans="36:48" x14ac:dyDescent="0.45">
      <c r="AJ1462" s="217"/>
      <c r="AK1462" s="217"/>
      <c r="AL1462" s="217"/>
      <c r="AM1462" s="217"/>
      <c r="AN1462" s="217"/>
      <c r="AO1462" s="217"/>
      <c r="AP1462" s="217"/>
      <c r="AQ1462" s="217"/>
      <c r="AR1462" s="217"/>
      <c r="AS1462" s="217"/>
      <c r="AT1462" s="217"/>
      <c r="AU1462" s="217"/>
      <c r="AV1462" s="217"/>
    </row>
    <row r="1463" spans="36:48" x14ac:dyDescent="0.45">
      <c r="AJ1463" s="217"/>
      <c r="AK1463" s="217"/>
      <c r="AL1463" s="217"/>
      <c r="AM1463" s="217"/>
      <c r="AN1463" s="217"/>
      <c r="AO1463" s="217"/>
      <c r="AP1463" s="217"/>
      <c r="AQ1463" s="217"/>
      <c r="AR1463" s="217"/>
      <c r="AS1463" s="217"/>
      <c r="AT1463" s="217"/>
      <c r="AU1463" s="217"/>
      <c r="AV1463" s="217"/>
    </row>
    <row r="1464" spans="36:48" x14ac:dyDescent="0.45">
      <c r="AJ1464" s="217"/>
      <c r="AK1464" s="217"/>
      <c r="AL1464" s="217"/>
      <c r="AM1464" s="217"/>
      <c r="AN1464" s="217"/>
      <c r="AO1464" s="217"/>
      <c r="AP1464" s="217"/>
      <c r="AQ1464" s="217"/>
      <c r="AR1464" s="217"/>
      <c r="AS1464" s="217"/>
      <c r="AT1464" s="217"/>
      <c r="AU1464" s="217"/>
      <c r="AV1464" s="217"/>
    </row>
    <row r="1465" spans="36:48" x14ac:dyDescent="0.45">
      <c r="AJ1465" s="217"/>
      <c r="AK1465" s="217"/>
      <c r="AL1465" s="217"/>
      <c r="AM1465" s="217"/>
      <c r="AN1465" s="217"/>
      <c r="AO1465" s="217"/>
      <c r="AP1465" s="217"/>
      <c r="AQ1465" s="217"/>
      <c r="AR1465" s="217"/>
      <c r="AS1465" s="217"/>
      <c r="AT1465" s="217"/>
      <c r="AU1465" s="217"/>
      <c r="AV1465" s="217"/>
    </row>
    <row r="1466" spans="36:48" x14ac:dyDescent="0.45">
      <c r="AJ1466" s="217"/>
      <c r="AK1466" s="217"/>
      <c r="AL1466" s="217"/>
      <c r="AM1466" s="217"/>
      <c r="AN1466" s="217"/>
      <c r="AO1466" s="217"/>
      <c r="AP1466" s="217"/>
      <c r="AQ1466" s="217"/>
      <c r="AR1466" s="217"/>
      <c r="AS1466" s="217"/>
      <c r="AT1466" s="217"/>
      <c r="AU1466" s="217"/>
      <c r="AV1466" s="217"/>
    </row>
    <row r="1467" spans="36:48" x14ac:dyDescent="0.45">
      <c r="AJ1467" s="217"/>
      <c r="AK1467" s="217"/>
      <c r="AL1467" s="217"/>
      <c r="AM1467" s="217"/>
      <c r="AN1467" s="217"/>
      <c r="AO1467" s="217"/>
      <c r="AP1467" s="217"/>
      <c r="AQ1467" s="217"/>
      <c r="AR1467" s="217"/>
      <c r="AS1467" s="217"/>
      <c r="AT1467" s="217"/>
      <c r="AU1467" s="217"/>
      <c r="AV1467" s="217"/>
    </row>
    <row r="1468" spans="36:48" x14ac:dyDescent="0.45">
      <c r="AJ1468" s="217"/>
      <c r="AK1468" s="217"/>
      <c r="AL1468" s="217"/>
      <c r="AM1468" s="217"/>
      <c r="AN1468" s="217"/>
      <c r="AO1468" s="217"/>
      <c r="AP1468" s="217"/>
      <c r="AQ1468" s="217"/>
      <c r="AR1468" s="217"/>
      <c r="AS1468" s="217"/>
      <c r="AT1468" s="217"/>
      <c r="AU1468" s="217"/>
      <c r="AV1468" s="217"/>
    </row>
    <row r="1469" spans="36:48" x14ac:dyDescent="0.45">
      <c r="AJ1469" s="217"/>
      <c r="AK1469" s="217"/>
      <c r="AL1469" s="217"/>
      <c r="AM1469" s="217"/>
      <c r="AN1469" s="217"/>
      <c r="AO1469" s="217"/>
      <c r="AP1469" s="217"/>
      <c r="AQ1469" s="217"/>
      <c r="AR1469" s="217"/>
      <c r="AS1469" s="217"/>
      <c r="AT1469" s="217"/>
      <c r="AU1469" s="217"/>
      <c r="AV1469" s="217"/>
    </row>
    <row r="1470" spans="36:48" x14ac:dyDescent="0.45">
      <c r="AJ1470" s="217"/>
      <c r="AK1470" s="217"/>
      <c r="AL1470" s="217"/>
      <c r="AM1470" s="217"/>
      <c r="AN1470" s="217"/>
      <c r="AO1470" s="217"/>
      <c r="AP1470" s="217"/>
      <c r="AQ1470" s="217"/>
      <c r="AR1470" s="217"/>
      <c r="AS1470" s="217"/>
      <c r="AT1470" s="217"/>
      <c r="AU1470" s="217"/>
      <c r="AV1470" s="217"/>
    </row>
    <row r="1471" spans="36:48" x14ac:dyDescent="0.45">
      <c r="AJ1471" s="217"/>
      <c r="AK1471" s="217"/>
      <c r="AL1471" s="217"/>
      <c r="AM1471" s="217"/>
      <c r="AN1471" s="217"/>
      <c r="AO1471" s="217"/>
      <c r="AP1471" s="217"/>
      <c r="AQ1471" s="217"/>
      <c r="AR1471" s="217"/>
      <c r="AS1471" s="217"/>
      <c r="AT1471" s="217"/>
      <c r="AU1471" s="217"/>
      <c r="AV1471" s="217"/>
    </row>
    <row r="1472" spans="36:48" x14ac:dyDescent="0.45">
      <c r="AJ1472" s="217"/>
      <c r="AK1472" s="217"/>
      <c r="AL1472" s="217"/>
      <c r="AM1472" s="217"/>
      <c r="AN1472" s="217"/>
      <c r="AO1472" s="217"/>
      <c r="AP1472" s="217"/>
      <c r="AQ1472" s="217"/>
      <c r="AR1472" s="217"/>
      <c r="AS1472" s="217"/>
      <c r="AT1472" s="217"/>
      <c r="AU1472" s="217"/>
      <c r="AV1472" s="217"/>
    </row>
    <row r="1473" spans="36:48" x14ac:dyDescent="0.45">
      <c r="AJ1473" s="217"/>
      <c r="AK1473" s="217"/>
      <c r="AL1473" s="217"/>
      <c r="AM1473" s="217"/>
      <c r="AN1473" s="217"/>
      <c r="AO1473" s="217"/>
      <c r="AP1473" s="217"/>
      <c r="AQ1473" s="217"/>
      <c r="AR1473" s="217"/>
      <c r="AS1473" s="217"/>
      <c r="AT1473" s="217"/>
      <c r="AU1473" s="217"/>
      <c r="AV1473" s="217"/>
    </row>
    <row r="1474" spans="36:48" x14ac:dyDescent="0.45">
      <c r="AJ1474" s="217"/>
      <c r="AK1474" s="217"/>
      <c r="AL1474" s="217"/>
      <c r="AM1474" s="217"/>
      <c r="AN1474" s="217"/>
      <c r="AO1474" s="217"/>
      <c r="AP1474" s="217"/>
      <c r="AQ1474" s="217"/>
      <c r="AR1474" s="217"/>
      <c r="AS1474" s="217"/>
      <c r="AT1474" s="217"/>
      <c r="AU1474" s="217"/>
      <c r="AV1474" s="217"/>
    </row>
    <row r="1475" spans="36:48" x14ac:dyDescent="0.45">
      <c r="AJ1475" s="217"/>
      <c r="AK1475" s="217"/>
      <c r="AL1475" s="217"/>
      <c r="AM1475" s="217"/>
      <c r="AN1475" s="217"/>
      <c r="AO1475" s="217"/>
      <c r="AP1475" s="217"/>
      <c r="AQ1475" s="217"/>
      <c r="AR1475" s="217"/>
      <c r="AS1475" s="217"/>
      <c r="AT1475" s="217"/>
      <c r="AU1475" s="217"/>
      <c r="AV1475" s="217"/>
    </row>
    <row r="1476" spans="36:48" x14ac:dyDescent="0.45">
      <c r="AJ1476" s="217"/>
      <c r="AK1476" s="217"/>
      <c r="AL1476" s="217"/>
      <c r="AM1476" s="217"/>
      <c r="AN1476" s="217"/>
      <c r="AO1476" s="217"/>
      <c r="AP1476" s="217"/>
      <c r="AQ1476" s="217"/>
      <c r="AR1476" s="217"/>
      <c r="AS1476" s="217"/>
      <c r="AT1476" s="217"/>
      <c r="AU1476" s="217"/>
      <c r="AV1476" s="217"/>
    </row>
    <row r="1477" spans="36:48" x14ac:dyDescent="0.45">
      <c r="AJ1477" s="217"/>
      <c r="AK1477" s="217"/>
      <c r="AL1477" s="217"/>
      <c r="AM1477" s="217"/>
      <c r="AN1477" s="217"/>
      <c r="AO1477" s="217"/>
      <c r="AP1477" s="217"/>
      <c r="AQ1477" s="217"/>
      <c r="AR1477" s="217"/>
      <c r="AS1477" s="217"/>
      <c r="AT1477" s="217"/>
      <c r="AU1477" s="217"/>
      <c r="AV1477" s="217"/>
    </row>
    <row r="1478" spans="36:48" x14ac:dyDescent="0.45">
      <c r="AJ1478" s="217"/>
      <c r="AK1478" s="217"/>
      <c r="AL1478" s="217"/>
      <c r="AM1478" s="217"/>
      <c r="AN1478" s="217"/>
      <c r="AO1478" s="217"/>
      <c r="AP1478" s="217"/>
      <c r="AQ1478" s="217"/>
      <c r="AR1478" s="217"/>
      <c r="AS1478" s="217"/>
      <c r="AT1478" s="217"/>
      <c r="AU1478" s="217"/>
      <c r="AV1478" s="217"/>
    </row>
    <row r="1479" spans="36:48" x14ac:dyDescent="0.45">
      <c r="AJ1479" s="217"/>
      <c r="AK1479" s="217"/>
      <c r="AL1479" s="217"/>
      <c r="AM1479" s="217"/>
      <c r="AN1479" s="217"/>
      <c r="AO1479" s="217"/>
      <c r="AP1479" s="217"/>
      <c r="AQ1479" s="217"/>
      <c r="AR1479" s="217"/>
      <c r="AS1479" s="217"/>
      <c r="AT1479" s="217"/>
      <c r="AU1479" s="217"/>
      <c r="AV1479" s="217"/>
    </row>
    <row r="1480" spans="36:48" x14ac:dyDescent="0.45">
      <c r="AJ1480" s="217"/>
      <c r="AK1480" s="217"/>
      <c r="AL1480" s="217"/>
      <c r="AM1480" s="217"/>
      <c r="AN1480" s="217"/>
      <c r="AO1480" s="217"/>
      <c r="AP1480" s="217"/>
      <c r="AQ1480" s="217"/>
      <c r="AR1480" s="217"/>
      <c r="AS1480" s="217"/>
      <c r="AT1480" s="217"/>
      <c r="AU1480" s="217"/>
      <c r="AV1480" s="217"/>
    </row>
    <row r="1481" spans="36:48" x14ac:dyDescent="0.45">
      <c r="AJ1481" s="217"/>
      <c r="AK1481" s="217"/>
      <c r="AL1481" s="217"/>
      <c r="AM1481" s="217"/>
      <c r="AN1481" s="217"/>
      <c r="AO1481" s="217"/>
      <c r="AP1481" s="217"/>
      <c r="AQ1481" s="217"/>
      <c r="AR1481" s="217"/>
      <c r="AS1481" s="217"/>
      <c r="AT1481" s="217"/>
      <c r="AU1481" s="217"/>
      <c r="AV1481" s="217"/>
    </row>
    <row r="1482" spans="36:48" x14ac:dyDescent="0.45">
      <c r="AJ1482" s="217"/>
      <c r="AK1482" s="217"/>
      <c r="AL1482" s="217"/>
      <c r="AM1482" s="217"/>
      <c r="AN1482" s="217"/>
      <c r="AO1482" s="217"/>
      <c r="AP1482" s="217"/>
      <c r="AQ1482" s="217"/>
      <c r="AR1482" s="217"/>
      <c r="AS1482" s="217"/>
      <c r="AT1482" s="217"/>
      <c r="AU1482" s="217"/>
      <c r="AV1482" s="217"/>
    </row>
    <row r="1483" spans="36:48" x14ac:dyDescent="0.45">
      <c r="AJ1483" s="217"/>
      <c r="AK1483" s="217"/>
      <c r="AL1483" s="217"/>
      <c r="AM1483" s="217"/>
      <c r="AN1483" s="217"/>
      <c r="AO1483" s="217"/>
      <c r="AP1483" s="217"/>
      <c r="AQ1483" s="217"/>
      <c r="AR1483" s="217"/>
      <c r="AS1483" s="217"/>
      <c r="AT1483" s="217"/>
      <c r="AU1483" s="217"/>
      <c r="AV1483" s="217"/>
    </row>
    <row r="1484" spans="36:48" x14ac:dyDescent="0.45">
      <c r="AJ1484" s="217"/>
      <c r="AK1484" s="217"/>
      <c r="AL1484" s="217"/>
      <c r="AM1484" s="217"/>
      <c r="AN1484" s="217"/>
      <c r="AO1484" s="217"/>
      <c r="AP1484" s="217"/>
      <c r="AQ1484" s="217"/>
      <c r="AR1484" s="217"/>
      <c r="AS1484" s="217"/>
      <c r="AT1484" s="217"/>
      <c r="AU1484" s="217"/>
      <c r="AV1484" s="217"/>
    </row>
    <row r="1485" spans="36:48" x14ac:dyDescent="0.45">
      <c r="AJ1485" s="217"/>
      <c r="AK1485" s="217"/>
      <c r="AL1485" s="217"/>
      <c r="AM1485" s="217"/>
      <c r="AN1485" s="217"/>
      <c r="AO1485" s="217"/>
      <c r="AP1485" s="217"/>
      <c r="AQ1485" s="217"/>
      <c r="AR1485" s="217"/>
      <c r="AS1485" s="217"/>
      <c r="AT1485" s="217"/>
      <c r="AU1485" s="217"/>
      <c r="AV1485" s="217"/>
    </row>
    <row r="1486" spans="36:48" x14ac:dyDescent="0.45">
      <c r="AJ1486" s="217"/>
      <c r="AK1486" s="217"/>
      <c r="AL1486" s="217"/>
      <c r="AM1486" s="217"/>
      <c r="AN1486" s="217"/>
      <c r="AO1486" s="217"/>
      <c r="AP1486" s="217"/>
      <c r="AQ1486" s="217"/>
      <c r="AR1486" s="217"/>
      <c r="AS1486" s="217"/>
      <c r="AT1486" s="217"/>
      <c r="AU1486" s="217"/>
      <c r="AV1486" s="217"/>
    </row>
    <row r="1487" spans="36:48" x14ac:dyDescent="0.45">
      <c r="AJ1487" s="217"/>
      <c r="AK1487" s="217"/>
      <c r="AL1487" s="217"/>
      <c r="AM1487" s="217"/>
      <c r="AN1487" s="217"/>
      <c r="AO1487" s="217"/>
      <c r="AP1487" s="217"/>
      <c r="AQ1487" s="217"/>
      <c r="AR1487" s="217"/>
      <c r="AS1487" s="217"/>
      <c r="AT1487" s="217"/>
      <c r="AU1487" s="217"/>
      <c r="AV1487" s="217"/>
    </row>
    <row r="1488" spans="36:48" x14ac:dyDescent="0.45">
      <c r="AJ1488" s="217"/>
      <c r="AK1488" s="217"/>
      <c r="AL1488" s="217"/>
      <c r="AM1488" s="217"/>
      <c r="AN1488" s="217"/>
      <c r="AO1488" s="217"/>
      <c r="AP1488" s="217"/>
      <c r="AQ1488" s="217"/>
      <c r="AR1488" s="217"/>
      <c r="AS1488" s="217"/>
      <c r="AT1488" s="217"/>
      <c r="AU1488" s="217"/>
      <c r="AV1488" s="217"/>
    </row>
    <row r="1489" spans="36:48" x14ac:dyDescent="0.45">
      <c r="AJ1489" s="217"/>
      <c r="AK1489" s="217"/>
      <c r="AL1489" s="217"/>
      <c r="AM1489" s="217"/>
      <c r="AN1489" s="217"/>
      <c r="AO1489" s="217"/>
      <c r="AP1489" s="217"/>
      <c r="AQ1489" s="217"/>
      <c r="AR1489" s="217"/>
      <c r="AS1489" s="217"/>
      <c r="AT1489" s="217"/>
      <c r="AU1489" s="217"/>
      <c r="AV1489" s="217"/>
    </row>
    <row r="1490" spans="36:48" x14ac:dyDescent="0.45">
      <c r="AJ1490" s="217"/>
      <c r="AK1490" s="217"/>
      <c r="AL1490" s="217"/>
      <c r="AM1490" s="217"/>
      <c r="AN1490" s="217"/>
      <c r="AO1490" s="217"/>
      <c r="AP1490" s="217"/>
      <c r="AQ1490" s="217"/>
      <c r="AR1490" s="217"/>
      <c r="AS1490" s="217"/>
      <c r="AT1490" s="217"/>
      <c r="AU1490" s="217"/>
      <c r="AV1490" s="217"/>
    </row>
    <row r="1491" spans="36:48" x14ac:dyDescent="0.45">
      <c r="AJ1491" s="217"/>
      <c r="AK1491" s="217"/>
      <c r="AL1491" s="217"/>
      <c r="AM1491" s="217"/>
      <c r="AN1491" s="217"/>
      <c r="AO1491" s="217"/>
      <c r="AP1491" s="217"/>
      <c r="AQ1491" s="217"/>
      <c r="AR1491" s="217"/>
      <c r="AS1491" s="217"/>
      <c r="AT1491" s="217"/>
      <c r="AU1491" s="217"/>
      <c r="AV1491" s="217"/>
    </row>
    <row r="1492" spans="36:48" x14ac:dyDescent="0.45">
      <c r="AJ1492" s="217"/>
      <c r="AK1492" s="217"/>
      <c r="AL1492" s="217"/>
      <c r="AM1492" s="217"/>
      <c r="AN1492" s="217"/>
      <c r="AO1492" s="217"/>
      <c r="AP1492" s="217"/>
      <c r="AQ1492" s="217"/>
      <c r="AR1492" s="217"/>
      <c r="AS1492" s="217"/>
      <c r="AT1492" s="217"/>
      <c r="AU1492" s="217"/>
      <c r="AV1492" s="217"/>
    </row>
    <row r="1493" spans="36:48" x14ac:dyDescent="0.45">
      <c r="AJ1493" s="217"/>
      <c r="AK1493" s="217"/>
      <c r="AL1493" s="217"/>
      <c r="AM1493" s="217"/>
      <c r="AN1493" s="217"/>
      <c r="AO1493" s="217"/>
      <c r="AP1493" s="217"/>
      <c r="AQ1493" s="217"/>
      <c r="AR1493" s="217"/>
      <c r="AS1493" s="217"/>
      <c r="AT1493" s="217"/>
      <c r="AU1493" s="217"/>
      <c r="AV1493" s="217"/>
    </row>
    <row r="1494" spans="36:48" x14ac:dyDescent="0.45">
      <c r="AJ1494" s="217"/>
      <c r="AK1494" s="217"/>
      <c r="AL1494" s="217"/>
      <c r="AM1494" s="217"/>
      <c r="AN1494" s="217"/>
      <c r="AO1494" s="217"/>
      <c r="AP1494" s="217"/>
      <c r="AQ1494" s="217"/>
      <c r="AR1494" s="217"/>
      <c r="AS1494" s="217"/>
      <c r="AT1494" s="217"/>
      <c r="AU1494" s="217"/>
      <c r="AV1494" s="217"/>
    </row>
    <row r="1495" spans="36:48" x14ac:dyDescent="0.45">
      <c r="AJ1495" s="217"/>
      <c r="AK1495" s="217"/>
      <c r="AL1495" s="217"/>
      <c r="AM1495" s="217"/>
      <c r="AN1495" s="217"/>
      <c r="AO1495" s="217"/>
      <c r="AP1495" s="217"/>
      <c r="AQ1495" s="217"/>
      <c r="AR1495" s="217"/>
      <c r="AS1495" s="217"/>
      <c r="AT1495" s="217"/>
      <c r="AU1495" s="217"/>
      <c r="AV1495" s="217"/>
    </row>
    <row r="1496" spans="36:48" x14ac:dyDescent="0.45">
      <c r="AJ1496" s="217"/>
      <c r="AK1496" s="217"/>
      <c r="AL1496" s="217"/>
      <c r="AM1496" s="217"/>
      <c r="AN1496" s="217"/>
      <c r="AO1496" s="217"/>
      <c r="AP1496" s="217"/>
      <c r="AQ1496" s="217"/>
      <c r="AR1496" s="217"/>
      <c r="AS1496" s="217"/>
      <c r="AT1496" s="217"/>
      <c r="AU1496" s="217"/>
      <c r="AV1496" s="217"/>
    </row>
    <row r="1497" spans="36:48" x14ac:dyDescent="0.45">
      <c r="AJ1497" s="217"/>
      <c r="AK1497" s="217"/>
      <c r="AL1497" s="217"/>
      <c r="AM1497" s="217"/>
      <c r="AN1497" s="217"/>
      <c r="AO1497" s="217"/>
      <c r="AP1497" s="217"/>
      <c r="AQ1497" s="217"/>
      <c r="AR1497" s="217"/>
      <c r="AS1497" s="217"/>
      <c r="AT1497" s="217"/>
      <c r="AU1497" s="217"/>
      <c r="AV1497" s="217"/>
    </row>
    <row r="1498" spans="36:48" x14ac:dyDescent="0.45">
      <c r="AJ1498" s="217"/>
      <c r="AK1498" s="217"/>
      <c r="AL1498" s="217"/>
      <c r="AM1498" s="217"/>
      <c r="AN1498" s="217"/>
      <c r="AO1498" s="217"/>
      <c r="AP1498" s="217"/>
      <c r="AQ1498" s="217"/>
      <c r="AR1498" s="217"/>
      <c r="AS1498" s="217"/>
      <c r="AT1498" s="217"/>
      <c r="AU1498" s="217"/>
      <c r="AV1498" s="217"/>
    </row>
    <row r="1499" spans="36:48" x14ac:dyDescent="0.45">
      <c r="AJ1499" s="217"/>
      <c r="AK1499" s="217"/>
      <c r="AL1499" s="217"/>
      <c r="AM1499" s="217"/>
      <c r="AN1499" s="217"/>
      <c r="AO1499" s="217"/>
      <c r="AP1499" s="217"/>
      <c r="AQ1499" s="217"/>
      <c r="AR1499" s="217"/>
      <c r="AS1499" s="217"/>
      <c r="AT1499" s="217"/>
      <c r="AU1499" s="217"/>
      <c r="AV1499" s="217"/>
    </row>
    <row r="1500" spans="36:48" x14ac:dyDescent="0.45">
      <c r="AJ1500" s="217"/>
      <c r="AK1500" s="217"/>
      <c r="AL1500" s="217"/>
      <c r="AM1500" s="217"/>
      <c r="AN1500" s="217"/>
      <c r="AO1500" s="217"/>
      <c r="AP1500" s="217"/>
      <c r="AQ1500" s="217"/>
      <c r="AR1500" s="217"/>
      <c r="AS1500" s="217"/>
      <c r="AT1500" s="217"/>
      <c r="AU1500" s="217"/>
      <c r="AV1500" s="217"/>
    </row>
    <row r="1501" spans="36:48" x14ac:dyDescent="0.45">
      <c r="AJ1501" s="217"/>
      <c r="AK1501" s="217"/>
      <c r="AL1501" s="217"/>
      <c r="AM1501" s="217"/>
      <c r="AN1501" s="217"/>
      <c r="AO1501" s="217"/>
      <c r="AP1501" s="217"/>
      <c r="AQ1501" s="217"/>
      <c r="AR1501" s="217"/>
      <c r="AS1501" s="217"/>
      <c r="AT1501" s="217"/>
      <c r="AU1501" s="217"/>
      <c r="AV1501" s="217"/>
    </row>
    <row r="1502" spans="36:48" x14ac:dyDescent="0.45">
      <c r="AJ1502" s="217"/>
      <c r="AK1502" s="217"/>
      <c r="AL1502" s="217"/>
      <c r="AM1502" s="217"/>
      <c r="AN1502" s="217"/>
      <c r="AO1502" s="217"/>
      <c r="AP1502" s="217"/>
      <c r="AQ1502" s="217"/>
      <c r="AR1502" s="217"/>
      <c r="AS1502" s="217"/>
      <c r="AT1502" s="217"/>
      <c r="AU1502" s="217"/>
      <c r="AV1502" s="217"/>
    </row>
    <row r="1503" spans="36:48" x14ac:dyDescent="0.45">
      <c r="AJ1503" s="217"/>
      <c r="AK1503" s="217"/>
      <c r="AL1503" s="217"/>
      <c r="AM1503" s="217"/>
      <c r="AN1503" s="217"/>
      <c r="AO1503" s="217"/>
      <c r="AP1503" s="217"/>
      <c r="AQ1503" s="217"/>
      <c r="AR1503" s="217"/>
      <c r="AS1503" s="217"/>
      <c r="AT1503" s="217"/>
      <c r="AU1503" s="217"/>
      <c r="AV1503" s="217"/>
    </row>
    <row r="1504" spans="36:48" x14ac:dyDescent="0.45">
      <c r="AJ1504" s="217"/>
      <c r="AK1504" s="217"/>
      <c r="AL1504" s="217"/>
      <c r="AM1504" s="217"/>
      <c r="AN1504" s="217"/>
      <c r="AO1504" s="217"/>
      <c r="AP1504" s="217"/>
      <c r="AQ1504" s="217"/>
      <c r="AR1504" s="217"/>
      <c r="AS1504" s="217"/>
      <c r="AT1504" s="217"/>
      <c r="AU1504" s="217"/>
      <c r="AV1504" s="217"/>
    </row>
    <row r="1505" spans="36:48" x14ac:dyDescent="0.45">
      <c r="AJ1505" s="217"/>
      <c r="AK1505" s="217"/>
      <c r="AL1505" s="217"/>
      <c r="AM1505" s="217"/>
      <c r="AN1505" s="217"/>
      <c r="AO1505" s="217"/>
      <c r="AP1505" s="217"/>
      <c r="AQ1505" s="217"/>
      <c r="AR1505" s="217"/>
      <c r="AS1505" s="217"/>
      <c r="AT1505" s="217"/>
      <c r="AU1505" s="217"/>
      <c r="AV1505" s="217"/>
    </row>
    <row r="1506" spans="36:48" x14ac:dyDescent="0.45">
      <c r="AJ1506" s="217"/>
      <c r="AK1506" s="217"/>
      <c r="AL1506" s="217"/>
      <c r="AM1506" s="217"/>
      <c r="AN1506" s="217"/>
      <c r="AO1506" s="217"/>
      <c r="AP1506" s="217"/>
      <c r="AQ1506" s="217"/>
      <c r="AR1506" s="217"/>
      <c r="AS1506" s="217"/>
      <c r="AT1506" s="217"/>
      <c r="AU1506" s="217"/>
      <c r="AV1506" s="217"/>
    </row>
    <row r="1507" spans="36:48" x14ac:dyDescent="0.45">
      <c r="AJ1507" s="217"/>
      <c r="AK1507" s="217"/>
      <c r="AL1507" s="217"/>
      <c r="AM1507" s="217"/>
      <c r="AN1507" s="217"/>
      <c r="AO1507" s="217"/>
      <c r="AP1507" s="217"/>
      <c r="AQ1507" s="217"/>
      <c r="AR1507" s="217"/>
      <c r="AS1507" s="217"/>
      <c r="AT1507" s="217"/>
      <c r="AU1507" s="217"/>
      <c r="AV1507" s="217"/>
    </row>
    <row r="1508" spans="36:48" x14ac:dyDescent="0.45">
      <c r="AJ1508" s="217"/>
      <c r="AK1508" s="217"/>
      <c r="AL1508" s="217"/>
      <c r="AM1508" s="217"/>
      <c r="AN1508" s="217"/>
      <c r="AO1508" s="217"/>
      <c r="AP1508" s="217"/>
      <c r="AQ1508" s="217"/>
      <c r="AR1508" s="217"/>
      <c r="AS1508" s="217"/>
      <c r="AT1508" s="217"/>
      <c r="AU1508" s="217"/>
      <c r="AV1508" s="217"/>
    </row>
    <row r="1509" spans="36:48" x14ac:dyDescent="0.45">
      <c r="AJ1509" s="217"/>
      <c r="AK1509" s="217"/>
      <c r="AL1509" s="217"/>
      <c r="AM1509" s="217"/>
      <c r="AN1509" s="217"/>
      <c r="AO1509" s="217"/>
      <c r="AP1509" s="217"/>
      <c r="AQ1509" s="217"/>
      <c r="AR1509" s="217"/>
      <c r="AS1509" s="217"/>
      <c r="AT1509" s="217"/>
      <c r="AU1509" s="217"/>
      <c r="AV1509" s="217"/>
    </row>
    <row r="1510" spans="36:48" x14ac:dyDescent="0.45">
      <c r="AJ1510" s="217"/>
      <c r="AK1510" s="217"/>
      <c r="AL1510" s="217"/>
      <c r="AM1510" s="217"/>
      <c r="AN1510" s="217"/>
      <c r="AO1510" s="217"/>
      <c r="AP1510" s="217"/>
      <c r="AQ1510" s="217"/>
      <c r="AR1510" s="217"/>
      <c r="AS1510" s="217"/>
      <c r="AT1510" s="217"/>
      <c r="AU1510" s="217"/>
      <c r="AV1510" s="217"/>
    </row>
    <row r="1511" spans="36:48" x14ac:dyDescent="0.45">
      <c r="AJ1511" s="217"/>
      <c r="AK1511" s="217"/>
      <c r="AL1511" s="217"/>
      <c r="AM1511" s="217"/>
      <c r="AN1511" s="217"/>
      <c r="AO1511" s="217"/>
      <c r="AP1511" s="217"/>
      <c r="AQ1511" s="217"/>
      <c r="AR1511" s="217"/>
      <c r="AS1511" s="217"/>
      <c r="AT1511" s="217"/>
      <c r="AU1511" s="217"/>
      <c r="AV1511" s="217"/>
    </row>
    <row r="1512" spans="36:48" x14ac:dyDescent="0.45">
      <c r="AJ1512" s="217"/>
      <c r="AK1512" s="217"/>
      <c r="AL1512" s="217"/>
      <c r="AM1512" s="217"/>
      <c r="AN1512" s="217"/>
      <c r="AO1512" s="217"/>
      <c r="AP1512" s="217"/>
      <c r="AQ1512" s="217"/>
      <c r="AR1512" s="217"/>
      <c r="AS1512" s="217"/>
      <c r="AT1512" s="217"/>
      <c r="AU1512" s="217"/>
      <c r="AV1512" s="217"/>
    </row>
    <row r="1513" spans="36:48" x14ac:dyDescent="0.45">
      <c r="AJ1513" s="217"/>
      <c r="AK1513" s="217"/>
      <c r="AL1513" s="217"/>
      <c r="AM1513" s="217"/>
      <c r="AN1513" s="217"/>
      <c r="AO1513" s="217"/>
      <c r="AP1513" s="217"/>
      <c r="AQ1513" s="217"/>
      <c r="AR1513" s="217"/>
      <c r="AS1513" s="217"/>
      <c r="AT1513" s="217"/>
      <c r="AU1513" s="217"/>
      <c r="AV1513" s="217"/>
    </row>
    <row r="1514" spans="36:48" x14ac:dyDescent="0.45">
      <c r="AJ1514" s="217"/>
      <c r="AK1514" s="217"/>
      <c r="AL1514" s="217"/>
      <c r="AM1514" s="217"/>
      <c r="AN1514" s="217"/>
      <c r="AO1514" s="217"/>
      <c r="AP1514" s="217"/>
      <c r="AQ1514" s="217"/>
      <c r="AR1514" s="217"/>
      <c r="AS1514" s="217"/>
      <c r="AT1514" s="217"/>
      <c r="AU1514" s="217"/>
      <c r="AV1514" s="217"/>
    </row>
    <row r="1515" spans="36:48" x14ac:dyDescent="0.45">
      <c r="AJ1515" s="217"/>
      <c r="AK1515" s="217"/>
      <c r="AL1515" s="217"/>
      <c r="AM1515" s="217"/>
      <c r="AN1515" s="217"/>
      <c r="AO1515" s="217"/>
      <c r="AP1515" s="217"/>
      <c r="AQ1515" s="217"/>
      <c r="AR1515" s="217"/>
      <c r="AS1515" s="217"/>
      <c r="AT1515" s="217"/>
      <c r="AU1515" s="217"/>
      <c r="AV1515" s="217"/>
    </row>
    <row r="1516" spans="36:48" x14ac:dyDescent="0.45">
      <c r="AJ1516" s="217"/>
      <c r="AK1516" s="217"/>
      <c r="AL1516" s="217"/>
      <c r="AM1516" s="217"/>
      <c r="AN1516" s="217"/>
      <c r="AO1516" s="217"/>
      <c r="AP1516" s="217"/>
      <c r="AQ1516" s="217"/>
      <c r="AR1516" s="217"/>
      <c r="AS1516" s="217"/>
      <c r="AT1516" s="217"/>
      <c r="AU1516" s="217"/>
      <c r="AV1516" s="217"/>
    </row>
    <row r="1517" spans="36:48" x14ac:dyDescent="0.45">
      <c r="AJ1517" s="217"/>
      <c r="AK1517" s="217"/>
      <c r="AL1517" s="217"/>
      <c r="AM1517" s="217"/>
      <c r="AN1517" s="217"/>
      <c r="AO1517" s="217"/>
      <c r="AP1517" s="217"/>
      <c r="AQ1517" s="217"/>
      <c r="AR1517" s="217"/>
      <c r="AS1517" s="217"/>
      <c r="AT1517" s="217"/>
      <c r="AU1517" s="217"/>
      <c r="AV1517" s="217"/>
    </row>
    <row r="1518" spans="36:48" x14ac:dyDescent="0.45">
      <c r="AJ1518" s="217"/>
      <c r="AK1518" s="217"/>
      <c r="AL1518" s="217"/>
      <c r="AM1518" s="217"/>
      <c r="AN1518" s="217"/>
      <c r="AO1518" s="217"/>
      <c r="AP1518" s="217"/>
      <c r="AQ1518" s="217"/>
      <c r="AR1518" s="217"/>
      <c r="AS1518" s="217"/>
      <c r="AT1518" s="217"/>
      <c r="AU1518" s="217"/>
      <c r="AV1518" s="217"/>
    </row>
    <row r="1519" spans="36:48" x14ac:dyDescent="0.45">
      <c r="AJ1519" s="217"/>
      <c r="AK1519" s="217"/>
      <c r="AL1519" s="217"/>
      <c r="AM1519" s="217"/>
      <c r="AN1519" s="217"/>
      <c r="AO1519" s="217"/>
      <c r="AP1519" s="217"/>
      <c r="AQ1519" s="217"/>
      <c r="AR1519" s="217"/>
      <c r="AS1519" s="217"/>
      <c r="AT1519" s="217"/>
      <c r="AU1519" s="217"/>
      <c r="AV1519" s="217"/>
    </row>
    <row r="1520" spans="36:48" x14ac:dyDescent="0.45">
      <c r="AJ1520" s="217"/>
      <c r="AK1520" s="217"/>
      <c r="AL1520" s="217"/>
      <c r="AM1520" s="217"/>
      <c r="AN1520" s="217"/>
      <c r="AO1520" s="217"/>
      <c r="AP1520" s="217"/>
      <c r="AQ1520" s="217"/>
      <c r="AR1520" s="217"/>
      <c r="AS1520" s="217"/>
      <c r="AT1520" s="217"/>
      <c r="AU1520" s="217"/>
      <c r="AV1520" s="217"/>
    </row>
    <row r="1521" spans="36:48" x14ac:dyDescent="0.45">
      <c r="AJ1521" s="217"/>
      <c r="AK1521" s="217"/>
      <c r="AL1521" s="217"/>
      <c r="AM1521" s="217"/>
      <c r="AN1521" s="217"/>
      <c r="AO1521" s="217"/>
      <c r="AP1521" s="217"/>
      <c r="AQ1521" s="217"/>
      <c r="AR1521" s="217"/>
      <c r="AS1521" s="217"/>
      <c r="AT1521" s="217"/>
      <c r="AU1521" s="217"/>
      <c r="AV1521" s="217"/>
    </row>
    <row r="1522" spans="36:48" x14ac:dyDescent="0.45">
      <c r="AJ1522" s="217"/>
      <c r="AK1522" s="217"/>
      <c r="AL1522" s="217"/>
      <c r="AM1522" s="217"/>
      <c r="AN1522" s="217"/>
      <c r="AO1522" s="217"/>
      <c r="AP1522" s="217"/>
      <c r="AQ1522" s="217"/>
      <c r="AR1522" s="217"/>
      <c r="AS1522" s="217"/>
      <c r="AT1522" s="217"/>
      <c r="AU1522" s="217"/>
      <c r="AV1522" s="217"/>
    </row>
    <row r="1523" spans="36:48" x14ac:dyDescent="0.45">
      <c r="AJ1523" s="217"/>
      <c r="AK1523" s="217"/>
      <c r="AL1523" s="217"/>
      <c r="AM1523" s="217"/>
      <c r="AN1523" s="217"/>
      <c r="AO1523" s="217"/>
      <c r="AP1523" s="217"/>
      <c r="AQ1523" s="217"/>
      <c r="AR1523" s="217"/>
      <c r="AS1523" s="217"/>
      <c r="AT1523" s="217"/>
      <c r="AU1523" s="217"/>
      <c r="AV1523" s="217"/>
    </row>
    <row r="1524" spans="36:48" x14ac:dyDescent="0.45">
      <c r="AJ1524" s="217"/>
      <c r="AK1524" s="217"/>
      <c r="AL1524" s="217"/>
      <c r="AM1524" s="217"/>
      <c r="AN1524" s="217"/>
      <c r="AO1524" s="217"/>
      <c r="AP1524" s="217"/>
      <c r="AQ1524" s="217"/>
      <c r="AR1524" s="217"/>
      <c r="AS1524" s="217"/>
      <c r="AT1524" s="217"/>
      <c r="AU1524" s="217"/>
      <c r="AV1524" s="217"/>
    </row>
    <row r="1525" spans="36:48" x14ac:dyDescent="0.45">
      <c r="AJ1525" s="217"/>
      <c r="AK1525" s="217"/>
      <c r="AL1525" s="217"/>
      <c r="AM1525" s="217"/>
      <c r="AN1525" s="217"/>
      <c r="AO1525" s="217"/>
      <c r="AP1525" s="217"/>
      <c r="AQ1525" s="217"/>
      <c r="AR1525" s="217"/>
      <c r="AS1525" s="217"/>
      <c r="AT1525" s="217"/>
      <c r="AU1525" s="217"/>
      <c r="AV1525" s="217"/>
    </row>
    <row r="1526" spans="36:48" x14ac:dyDescent="0.45">
      <c r="AJ1526" s="217"/>
      <c r="AK1526" s="217"/>
      <c r="AL1526" s="217"/>
      <c r="AM1526" s="217"/>
      <c r="AN1526" s="217"/>
      <c r="AO1526" s="217"/>
      <c r="AP1526" s="217"/>
      <c r="AQ1526" s="217"/>
      <c r="AR1526" s="217"/>
      <c r="AS1526" s="217"/>
      <c r="AT1526" s="217"/>
      <c r="AU1526" s="217"/>
      <c r="AV1526" s="217"/>
    </row>
    <row r="1527" spans="36:48" x14ac:dyDescent="0.45">
      <c r="AJ1527" s="217"/>
      <c r="AK1527" s="217"/>
      <c r="AL1527" s="217"/>
      <c r="AM1527" s="217"/>
      <c r="AN1527" s="217"/>
      <c r="AO1527" s="217"/>
      <c r="AP1527" s="217"/>
      <c r="AQ1527" s="217"/>
      <c r="AR1527" s="217"/>
      <c r="AS1527" s="217"/>
      <c r="AT1527" s="217"/>
      <c r="AU1527" s="217"/>
      <c r="AV1527" s="217"/>
    </row>
    <row r="1528" spans="36:48" x14ac:dyDescent="0.45">
      <c r="AJ1528" s="217"/>
      <c r="AK1528" s="217"/>
      <c r="AL1528" s="217"/>
      <c r="AM1528" s="217"/>
      <c r="AN1528" s="217"/>
      <c r="AO1528" s="217"/>
      <c r="AP1528" s="217"/>
      <c r="AQ1528" s="217"/>
      <c r="AR1528" s="217"/>
      <c r="AS1528" s="217"/>
      <c r="AT1528" s="217"/>
      <c r="AU1528" s="217"/>
      <c r="AV1528" s="217"/>
    </row>
    <row r="1529" spans="36:48" x14ac:dyDescent="0.45">
      <c r="AJ1529" s="217"/>
      <c r="AK1529" s="217"/>
      <c r="AL1529" s="217"/>
      <c r="AM1529" s="217"/>
      <c r="AN1529" s="217"/>
      <c r="AO1529" s="217"/>
      <c r="AP1529" s="217"/>
      <c r="AQ1529" s="217"/>
      <c r="AR1529" s="217"/>
      <c r="AS1529" s="217"/>
      <c r="AT1529" s="217"/>
      <c r="AU1529" s="217"/>
      <c r="AV1529" s="217"/>
    </row>
    <row r="1530" spans="36:48" x14ac:dyDescent="0.45">
      <c r="AJ1530" s="217"/>
      <c r="AK1530" s="217"/>
      <c r="AL1530" s="217"/>
      <c r="AM1530" s="217"/>
      <c r="AN1530" s="217"/>
      <c r="AO1530" s="217"/>
      <c r="AP1530" s="217"/>
      <c r="AQ1530" s="217"/>
      <c r="AR1530" s="217"/>
      <c r="AS1530" s="217"/>
      <c r="AT1530" s="217"/>
      <c r="AU1530" s="217"/>
      <c r="AV1530" s="217"/>
    </row>
    <row r="1531" spans="36:48" x14ac:dyDescent="0.45">
      <c r="AJ1531" s="217"/>
      <c r="AK1531" s="217"/>
      <c r="AL1531" s="217"/>
      <c r="AM1531" s="217"/>
      <c r="AN1531" s="217"/>
      <c r="AO1531" s="217"/>
      <c r="AP1531" s="217"/>
      <c r="AQ1531" s="217"/>
      <c r="AR1531" s="217"/>
      <c r="AS1531" s="217"/>
      <c r="AT1531" s="217"/>
      <c r="AU1531" s="217"/>
      <c r="AV1531" s="217"/>
    </row>
    <row r="1532" spans="36:48" x14ac:dyDescent="0.45">
      <c r="AJ1532" s="217"/>
      <c r="AK1532" s="217"/>
      <c r="AL1532" s="217"/>
      <c r="AM1532" s="217"/>
      <c r="AN1532" s="217"/>
      <c r="AO1532" s="217"/>
      <c r="AP1532" s="217"/>
      <c r="AQ1532" s="217"/>
      <c r="AR1532" s="217"/>
      <c r="AS1532" s="217"/>
      <c r="AT1532" s="217"/>
      <c r="AU1532" s="217"/>
      <c r="AV1532" s="217"/>
    </row>
    <row r="1533" spans="36:48" x14ac:dyDescent="0.45">
      <c r="AJ1533" s="217"/>
      <c r="AK1533" s="217"/>
      <c r="AL1533" s="217"/>
      <c r="AM1533" s="217"/>
      <c r="AN1533" s="217"/>
      <c r="AO1533" s="217"/>
      <c r="AP1533" s="217"/>
      <c r="AQ1533" s="217"/>
      <c r="AR1533" s="217"/>
      <c r="AS1533" s="217"/>
      <c r="AT1533" s="217"/>
      <c r="AU1533" s="217"/>
      <c r="AV1533" s="217"/>
    </row>
    <row r="1534" spans="36:48" x14ac:dyDescent="0.45">
      <c r="AJ1534" s="217"/>
      <c r="AK1534" s="217"/>
      <c r="AL1534" s="217"/>
      <c r="AM1534" s="217"/>
      <c r="AN1534" s="217"/>
      <c r="AO1534" s="217"/>
      <c r="AP1534" s="217"/>
      <c r="AQ1534" s="217"/>
      <c r="AR1534" s="217"/>
      <c r="AS1534" s="217"/>
      <c r="AT1534" s="217"/>
      <c r="AU1534" s="217"/>
      <c r="AV1534" s="217"/>
    </row>
    <row r="1535" spans="36:48" x14ac:dyDescent="0.45">
      <c r="AJ1535" s="217"/>
      <c r="AK1535" s="217"/>
      <c r="AL1535" s="217"/>
      <c r="AM1535" s="217"/>
      <c r="AN1535" s="217"/>
      <c r="AO1535" s="217"/>
      <c r="AP1535" s="217"/>
      <c r="AQ1535" s="217"/>
      <c r="AR1535" s="217"/>
      <c r="AS1535" s="217"/>
      <c r="AT1535" s="217"/>
      <c r="AU1535" s="217"/>
      <c r="AV1535" s="217"/>
    </row>
    <row r="1536" spans="36:48" x14ac:dyDescent="0.45">
      <c r="AJ1536" s="217"/>
      <c r="AK1536" s="217"/>
      <c r="AL1536" s="217"/>
      <c r="AM1536" s="217"/>
      <c r="AN1536" s="217"/>
      <c r="AO1536" s="217"/>
      <c r="AP1536" s="217"/>
      <c r="AQ1536" s="217"/>
      <c r="AR1536" s="217"/>
      <c r="AS1536" s="217"/>
      <c r="AT1536" s="217"/>
      <c r="AU1536" s="217"/>
      <c r="AV1536" s="217"/>
    </row>
    <row r="1537" spans="36:48" x14ac:dyDescent="0.45">
      <c r="AJ1537" s="217"/>
      <c r="AK1537" s="217"/>
      <c r="AL1537" s="217"/>
      <c r="AM1537" s="217"/>
      <c r="AN1537" s="217"/>
      <c r="AO1537" s="217"/>
      <c r="AP1537" s="217"/>
      <c r="AQ1537" s="217"/>
      <c r="AR1537" s="217"/>
      <c r="AS1537" s="217"/>
      <c r="AT1537" s="217"/>
      <c r="AU1537" s="217"/>
      <c r="AV1537" s="217"/>
    </row>
    <row r="1538" spans="36:48" x14ac:dyDescent="0.45">
      <c r="AJ1538" s="217"/>
      <c r="AK1538" s="217"/>
      <c r="AL1538" s="217"/>
      <c r="AM1538" s="217"/>
      <c r="AN1538" s="217"/>
      <c r="AO1538" s="217"/>
      <c r="AP1538" s="217"/>
      <c r="AQ1538" s="217"/>
      <c r="AR1538" s="217"/>
      <c r="AS1538" s="217"/>
      <c r="AT1538" s="217"/>
      <c r="AU1538" s="217"/>
      <c r="AV1538" s="217"/>
    </row>
    <row r="1539" spans="36:48" x14ac:dyDescent="0.45">
      <c r="AJ1539" s="217"/>
      <c r="AK1539" s="217"/>
      <c r="AL1539" s="217"/>
      <c r="AM1539" s="217"/>
      <c r="AN1539" s="217"/>
      <c r="AO1539" s="217"/>
      <c r="AP1539" s="217"/>
      <c r="AQ1539" s="217"/>
      <c r="AR1539" s="217"/>
      <c r="AS1539" s="217"/>
      <c r="AT1539" s="217"/>
      <c r="AU1539" s="217"/>
      <c r="AV1539" s="217"/>
    </row>
    <row r="1540" spans="36:48" x14ac:dyDescent="0.45">
      <c r="AJ1540" s="217"/>
      <c r="AK1540" s="217"/>
      <c r="AL1540" s="217"/>
      <c r="AM1540" s="217"/>
      <c r="AN1540" s="217"/>
      <c r="AO1540" s="217"/>
      <c r="AP1540" s="217"/>
      <c r="AQ1540" s="217"/>
      <c r="AR1540" s="217"/>
      <c r="AS1540" s="217"/>
      <c r="AT1540" s="217"/>
      <c r="AU1540" s="217"/>
      <c r="AV1540" s="217"/>
    </row>
    <row r="1541" spans="36:48" x14ac:dyDescent="0.45">
      <c r="AJ1541" s="217"/>
      <c r="AK1541" s="217"/>
      <c r="AL1541" s="217"/>
      <c r="AM1541" s="217"/>
      <c r="AN1541" s="217"/>
      <c r="AO1541" s="217"/>
      <c r="AP1541" s="217"/>
      <c r="AQ1541" s="217"/>
      <c r="AR1541" s="217"/>
      <c r="AS1541" s="217"/>
      <c r="AT1541" s="217"/>
      <c r="AU1541" s="217"/>
      <c r="AV1541" s="217"/>
    </row>
    <row r="1542" spans="36:48" x14ac:dyDescent="0.45">
      <c r="AJ1542" s="217"/>
      <c r="AK1542" s="217"/>
      <c r="AL1542" s="217"/>
      <c r="AM1542" s="217"/>
      <c r="AN1542" s="217"/>
      <c r="AO1542" s="217"/>
      <c r="AP1542" s="217"/>
      <c r="AQ1542" s="217"/>
      <c r="AR1542" s="217"/>
      <c r="AS1542" s="217"/>
      <c r="AT1542" s="217"/>
      <c r="AU1542" s="217"/>
      <c r="AV1542" s="217"/>
    </row>
    <row r="1543" spans="36:48" x14ac:dyDescent="0.45">
      <c r="AJ1543" s="217"/>
      <c r="AK1543" s="217"/>
      <c r="AL1543" s="217"/>
      <c r="AM1543" s="217"/>
      <c r="AN1543" s="217"/>
      <c r="AO1543" s="217"/>
      <c r="AP1543" s="217"/>
      <c r="AQ1543" s="217"/>
      <c r="AR1543" s="217"/>
      <c r="AS1543" s="217"/>
      <c r="AT1543" s="217"/>
      <c r="AU1543" s="217"/>
      <c r="AV1543" s="217"/>
    </row>
    <row r="1544" spans="36:48" x14ac:dyDescent="0.45">
      <c r="AJ1544" s="217"/>
      <c r="AK1544" s="217"/>
      <c r="AL1544" s="217"/>
      <c r="AM1544" s="217"/>
      <c r="AN1544" s="217"/>
      <c r="AO1544" s="217"/>
      <c r="AP1544" s="217"/>
      <c r="AQ1544" s="217"/>
      <c r="AR1544" s="217"/>
      <c r="AS1544" s="217"/>
      <c r="AT1544" s="217"/>
      <c r="AU1544" s="217"/>
      <c r="AV1544" s="217"/>
    </row>
    <row r="1545" spans="36:48" x14ac:dyDescent="0.45">
      <c r="AJ1545" s="217"/>
      <c r="AK1545" s="217"/>
      <c r="AL1545" s="217"/>
      <c r="AM1545" s="217"/>
      <c r="AN1545" s="217"/>
      <c r="AO1545" s="217"/>
      <c r="AP1545" s="217"/>
      <c r="AQ1545" s="217"/>
      <c r="AR1545" s="217"/>
      <c r="AS1545" s="217"/>
      <c r="AT1545" s="217"/>
      <c r="AU1545" s="217"/>
      <c r="AV1545" s="217"/>
    </row>
    <row r="1546" spans="36:48" x14ac:dyDescent="0.45">
      <c r="AJ1546" s="217"/>
      <c r="AK1546" s="217"/>
      <c r="AL1546" s="217"/>
      <c r="AM1546" s="217"/>
      <c r="AN1546" s="217"/>
      <c r="AO1546" s="217"/>
      <c r="AP1546" s="217"/>
      <c r="AQ1546" s="217"/>
      <c r="AR1546" s="217"/>
      <c r="AS1546" s="217"/>
      <c r="AT1546" s="217"/>
      <c r="AU1546" s="217"/>
      <c r="AV1546" s="217"/>
    </row>
    <row r="1547" spans="36:48" x14ac:dyDescent="0.45">
      <c r="AJ1547" s="217"/>
      <c r="AK1547" s="217"/>
      <c r="AL1547" s="217"/>
      <c r="AM1547" s="217"/>
      <c r="AN1547" s="217"/>
      <c r="AO1547" s="217"/>
      <c r="AP1547" s="217"/>
      <c r="AQ1547" s="217"/>
      <c r="AR1547" s="217"/>
      <c r="AS1547" s="217"/>
      <c r="AT1547" s="217"/>
      <c r="AU1547" s="217"/>
      <c r="AV1547" s="217"/>
    </row>
    <row r="1548" spans="36:48" x14ac:dyDescent="0.45">
      <c r="AJ1548" s="217"/>
      <c r="AK1548" s="217"/>
      <c r="AL1548" s="217"/>
      <c r="AM1548" s="217"/>
      <c r="AN1548" s="217"/>
      <c r="AO1548" s="217"/>
      <c r="AP1548" s="217"/>
      <c r="AQ1548" s="217"/>
      <c r="AR1548" s="217"/>
      <c r="AS1548" s="217"/>
      <c r="AT1548" s="217"/>
      <c r="AU1548" s="217"/>
      <c r="AV1548" s="217"/>
    </row>
    <row r="1549" spans="36:48" x14ac:dyDescent="0.45">
      <c r="AJ1549" s="217"/>
      <c r="AK1549" s="217"/>
      <c r="AL1549" s="217"/>
      <c r="AM1549" s="217"/>
      <c r="AN1549" s="217"/>
      <c r="AO1549" s="217"/>
      <c r="AP1549" s="217"/>
      <c r="AQ1549" s="217"/>
      <c r="AR1549" s="217"/>
      <c r="AS1549" s="217"/>
      <c r="AT1549" s="217"/>
      <c r="AU1549" s="217"/>
      <c r="AV1549" s="217"/>
    </row>
    <row r="1550" spans="36:48" x14ac:dyDescent="0.45">
      <c r="AJ1550" s="217"/>
      <c r="AK1550" s="217"/>
      <c r="AL1550" s="217"/>
      <c r="AM1550" s="217"/>
      <c r="AN1550" s="217"/>
      <c r="AO1550" s="217"/>
      <c r="AP1550" s="217"/>
      <c r="AQ1550" s="217"/>
      <c r="AR1550" s="217"/>
      <c r="AS1550" s="217"/>
      <c r="AT1550" s="217"/>
      <c r="AU1550" s="217"/>
      <c r="AV1550" s="217"/>
    </row>
    <row r="1551" spans="36:48" x14ac:dyDescent="0.45">
      <c r="AJ1551" s="217"/>
      <c r="AK1551" s="217"/>
      <c r="AL1551" s="217"/>
      <c r="AM1551" s="217"/>
      <c r="AN1551" s="217"/>
      <c r="AO1551" s="217"/>
      <c r="AP1551" s="217"/>
      <c r="AQ1551" s="217"/>
      <c r="AR1551" s="217"/>
      <c r="AS1551" s="217"/>
      <c r="AT1551" s="217"/>
      <c r="AU1551" s="217"/>
      <c r="AV1551" s="217"/>
    </row>
    <row r="1552" spans="36:48" x14ac:dyDescent="0.45">
      <c r="AJ1552" s="217"/>
      <c r="AK1552" s="217"/>
      <c r="AL1552" s="217"/>
      <c r="AM1552" s="217"/>
      <c r="AN1552" s="217"/>
      <c r="AO1552" s="217"/>
      <c r="AP1552" s="217"/>
      <c r="AQ1552" s="217"/>
      <c r="AR1552" s="217"/>
      <c r="AS1552" s="217"/>
      <c r="AT1552" s="217"/>
      <c r="AU1552" s="217"/>
      <c r="AV1552" s="217"/>
    </row>
    <row r="1553" spans="36:48" x14ac:dyDescent="0.45">
      <c r="AJ1553" s="217"/>
      <c r="AK1553" s="217"/>
      <c r="AL1553" s="217"/>
      <c r="AM1553" s="217"/>
      <c r="AN1553" s="217"/>
      <c r="AO1553" s="217"/>
      <c r="AP1553" s="217"/>
      <c r="AQ1553" s="217"/>
      <c r="AR1553" s="217"/>
      <c r="AS1553" s="217"/>
      <c r="AT1553" s="217"/>
      <c r="AU1553" s="217"/>
      <c r="AV1553" s="217"/>
    </row>
    <row r="1554" spans="36:48" x14ac:dyDescent="0.45">
      <c r="AJ1554" s="217"/>
      <c r="AK1554" s="217"/>
      <c r="AL1554" s="217"/>
      <c r="AM1554" s="217"/>
      <c r="AN1554" s="217"/>
      <c r="AO1554" s="217"/>
      <c r="AP1554" s="217"/>
      <c r="AQ1554" s="217"/>
      <c r="AR1554" s="217"/>
      <c r="AS1554" s="217"/>
      <c r="AT1554" s="217"/>
      <c r="AU1554" s="217"/>
      <c r="AV1554" s="217"/>
    </row>
    <row r="1555" spans="36:48" x14ac:dyDescent="0.45">
      <c r="AJ1555" s="217"/>
      <c r="AK1555" s="217"/>
      <c r="AL1555" s="217"/>
      <c r="AM1555" s="217"/>
      <c r="AN1555" s="217"/>
      <c r="AO1555" s="217"/>
      <c r="AP1555" s="217"/>
      <c r="AQ1555" s="217"/>
      <c r="AR1555" s="217"/>
      <c r="AS1555" s="217"/>
      <c r="AT1555" s="217"/>
      <c r="AU1555" s="217"/>
      <c r="AV1555" s="217"/>
    </row>
    <row r="1556" spans="36:48" x14ac:dyDescent="0.45">
      <c r="AJ1556" s="217"/>
      <c r="AK1556" s="217"/>
      <c r="AL1556" s="217"/>
      <c r="AM1556" s="217"/>
      <c r="AN1556" s="217"/>
      <c r="AO1556" s="217"/>
      <c r="AP1556" s="217"/>
      <c r="AQ1556" s="217"/>
      <c r="AR1556" s="217"/>
      <c r="AS1556" s="217"/>
      <c r="AT1556" s="217"/>
      <c r="AU1556" s="217"/>
      <c r="AV1556" s="217"/>
    </row>
    <row r="1557" spans="36:48" x14ac:dyDescent="0.45">
      <c r="AJ1557" s="217"/>
      <c r="AK1557" s="217"/>
      <c r="AL1557" s="217"/>
      <c r="AM1557" s="217"/>
      <c r="AN1557" s="217"/>
      <c r="AO1557" s="217"/>
      <c r="AP1557" s="217"/>
      <c r="AQ1557" s="217"/>
      <c r="AR1557" s="217"/>
      <c r="AS1557" s="217"/>
      <c r="AT1557" s="217"/>
      <c r="AU1557" s="217"/>
      <c r="AV1557" s="217"/>
    </row>
    <row r="1558" spans="36:48" x14ac:dyDescent="0.45">
      <c r="AJ1558" s="217"/>
      <c r="AK1558" s="217"/>
      <c r="AL1558" s="217"/>
      <c r="AM1558" s="217"/>
      <c r="AN1558" s="217"/>
      <c r="AO1558" s="217"/>
      <c r="AP1558" s="217"/>
      <c r="AQ1558" s="217"/>
      <c r="AR1558" s="217"/>
      <c r="AS1558" s="217"/>
      <c r="AT1558" s="217"/>
      <c r="AU1558" s="217"/>
      <c r="AV1558" s="217"/>
    </row>
    <row r="1559" spans="36:48" x14ac:dyDescent="0.45">
      <c r="AJ1559" s="217"/>
      <c r="AK1559" s="217"/>
      <c r="AL1559" s="217"/>
      <c r="AM1559" s="217"/>
      <c r="AN1559" s="217"/>
      <c r="AO1559" s="217"/>
      <c r="AP1559" s="217"/>
      <c r="AQ1559" s="217"/>
      <c r="AR1559" s="217"/>
      <c r="AS1559" s="217"/>
      <c r="AT1559" s="217"/>
      <c r="AU1559" s="217"/>
      <c r="AV1559" s="217"/>
    </row>
    <row r="1560" spans="36:48" x14ac:dyDescent="0.45">
      <c r="AJ1560" s="217"/>
      <c r="AK1560" s="217"/>
      <c r="AL1560" s="217"/>
      <c r="AM1560" s="217"/>
      <c r="AN1560" s="217"/>
      <c r="AO1560" s="217"/>
      <c r="AP1560" s="217"/>
      <c r="AQ1560" s="217"/>
      <c r="AR1560" s="217"/>
      <c r="AS1560" s="217"/>
      <c r="AT1560" s="217"/>
      <c r="AU1560" s="217"/>
      <c r="AV1560" s="217"/>
    </row>
    <row r="1561" spans="36:48" x14ac:dyDescent="0.45">
      <c r="AJ1561" s="217"/>
      <c r="AK1561" s="217"/>
      <c r="AL1561" s="217"/>
      <c r="AM1561" s="217"/>
      <c r="AN1561" s="217"/>
      <c r="AO1561" s="217"/>
      <c r="AP1561" s="217"/>
      <c r="AQ1561" s="217"/>
      <c r="AR1561" s="217"/>
      <c r="AS1561" s="217"/>
      <c r="AT1561" s="217"/>
      <c r="AU1561" s="217"/>
      <c r="AV1561" s="217"/>
    </row>
    <row r="1562" spans="36:48" x14ac:dyDescent="0.45">
      <c r="AJ1562" s="217"/>
      <c r="AK1562" s="217"/>
      <c r="AL1562" s="217"/>
      <c r="AM1562" s="217"/>
      <c r="AN1562" s="217"/>
      <c r="AO1562" s="217"/>
      <c r="AP1562" s="217"/>
      <c r="AQ1562" s="217"/>
      <c r="AR1562" s="217"/>
      <c r="AS1562" s="217"/>
      <c r="AT1562" s="217"/>
      <c r="AU1562" s="217"/>
      <c r="AV1562" s="217"/>
    </row>
    <row r="1563" spans="36:48" x14ac:dyDescent="0.45">
      <c r="AJ1563" s="217"/>
      <c r="AK1563" s="217"/>
      <c r="AL1563" s="217"/>
      <c r="AM1563" s="217"/>
      <c r="AN1563" s="217"/>
      <c r="AO1563" s="217"/>
      <c r="AP1563" s="217"/>
      <c r="AQ1563" s="217"/>
      <c r="AR1563" s="217"/>
      <c r="AS1563" s="217"/>
      <c r="AT1563" s="217"/>
      <c r="AU1563" s="217"/>
      <c r="AV1563" s="217"/>
    </row>
    <row r="1564" spans="36:48" x14ac:dyDescent="0.45">
      <c r="AJ1564" s="217"/>
      <c r="AK1564" s="217"/>
      <c r="AL1564" s="217"/>
      <c r="AM1564" s="217"/>
      <c r="AN1564" s="217"/>
      <c r="AO1564" s="217"/>
      <c r="AP1564" s="217"/>
      <c r="AQ1564" s="217"/>
      <c r="AR1564" s="217"/>
      <c r="AS1564" s="217"/>
      <c r="AT1564" s="217"/>
      <c r="AU1564" s="217"/>
      <c r="AV1564" s="217"/>
    </row>
    <row r="1565" spans="36:48" x14ac:dyDescent="0.45">
      <c r="AJ1565" s="217"/>
      <c r="AK1565" s="217"/>
      <c r="AL1565" s="217"/>
      <c r="AM1565" s="217"/>
      <c r="AN1565" s="217"/>
      <c r="AO1565" s="217"/>
      <c r="AP1565" s="217"/>
      <c r="AQ1565" s="217"/>
      <c r="AR1565" s="217"/>
      <c r="AS1565" s="217"/>
      <c r="AT1565" s="217"/>
      <c r="AU1565" s="217"/>
      <c r="AV1565" s="217"/>
    </row>
    <row r="1566" spans="36:48" x14ac:dyDescent="0.45">
      <c r="AJ1566" s="217"/>
      <c r="AK1566" s="217"/>
      <c r="AL1566" s="217"/>
      <c r="AM1566" s="217"/>
      <c r="AN1566" s="217"/>
      <c r="AO1566" s="217"/>
      <c r="AP1566" s="217"/>
      <c r="AQ1566" s="217"/>
      <c r="AR1566" s="217"/>
      <c r="AS1566" s="217"/>
      <c r="AT1566" s="217"/>
      <c r="AU1566" s="217"/>
      <c r="AV1566" s="217"/>
    </row>
    <row r="1567" spans="36:48" x14ac:dyDescent="0.45">
      <c r="AJ1567" s="217"/>
      <c r="AK1567" s="217"/>
      <c r="AL1567" s="217"/>
      <c r="AM1567" s="217"/>
      <c r="AN1567" s="217"/>
      <c r="AO1567" s="217"/>
      <c r="AP1567" s="217"/>
      <c r="AQ1567" s="217"/>
      <c r="AR1567" s="217"/>
      <c r="AS1567" s="217"/>
      <c r="AT1567" s="217"/>
      <c r="AU1567" s="217"/>
      <c r="AV1567" s="217"/>
    </row>
    <row r="1568" spans="36:48" x14ac:dyDescent="0.45">
      <c r="AJ1568" s="217"/>
      <c r="AK1568" s="217"/>
      <c r="AL1568" s="217"/>
      <c r="AM1568" s="217"/>
      <c r="AN1568" s="217"/>
      <c r="AO1568" s="217"/>
      <c r="AP1568" s="217"/>
      <c r="AQ1568" s="217"/>
      <c r="AR1568" s="217"/>
      <c r="AS1568" s="217"/>
      <c r="AT1568" s="217"/>
      <c r="AU1568" s="217"/>
      <c r="AV1568" s="217"/>
    </row>
    <row r="1569" spans="36:48" x14ac:dyDescent="0.45">
      <c r="AJ1569" s="217"/>
      <c r="AK1569" s="217"/>
      <c r="AL1569" s="217"/>
      <c r="AM1569" s="217"/>
      <c r="AN1569" s="217"/>
      <c r="AO1569" s="217"/>
      <c r="AP1569" s="217"/>
      <c r="AQ1569" s="217"/>
      <c r="AR1569" s="217"/>
      <c r="AS1569" s="217"/>
      <c r="AT1569" s="217"/>
      <c r="AU1569" s="217"/>
      <c r="AV1569" s="217"/>
    </row>
    <row r="1570" spans="36:48" x14ac:dyDescent="0.45">
      <c r="AJ1570" s="217"/>
      <c r="AK1570" s="217"/>
      <c r="AL1570" s="217"/>
      <c r="AM1570" s="217"/>
      <c r="AN1570" s="217"/>
      <c r="AO1570" s="217"/>
      <c r="AP1570" s="217"/>
      <c r="AQ1570" s="217"/>
      <c r="AR1570" s="217"/>
      <c r="AS1570" s="217"/>
      <c r="AT1570" s="217"/>
      <c r="AU1570" s="217"/>
      <c r="AV1570" s="217"/>
    </row>
    <row r="1571" spans="36:48" x14ac:dyDescent="0.45">
      <c r="AJ1571" s="217"/>
      <c r="AK1571" s="217"/>
      <c r="AL1571" s="217"/>
      <c r="AM1571" s="217"/>
      <c r="AN1571" s="217"/>
      <c r="AO1571" s="217"/>
      <c r="AP1571" s="217"/>
      <c r="AQ1571" s="217"/>
      <c r="AR1571" s="217"/>
      <c r="AS1571" s="217"/>
      <c r="AT1571" s="217"/>
      <c r="AU1571" s="217"/>
      <c r="AV1571" s="217"/>
    </row>
    <row r="1572" spans="36:48" x14ac:dyDescent="0.45">
      <c r="AJ1572" s="217"/>
      <c r="AK1572" s="217"/>
      <c r="AL1572" s="217"/>
      <c r="AM1572" s="217"/>
      <c r="AN1572" s="217"/>
      <c r="AO1572" s="217"/>
      <c r="AP1572" s="217"/>
      <c r="AQ1572" s="217"/>
      <c r="AR1572" s="217"/>
      <c r="AS1572" s="217"/>
      <c r="AT1572" s="217"/>
      <c r="AU1572" s="217"/>
      <c r="AV1572" s="217"/>
    </row>
    <row r="1573" spans="36:48" x14ac:dyDescent="0.45">
      <c r="AJ1573" s="217"/>
      <c r="AK1573" s="217"/>
      <c r="AL1573" s="217"/>
      <c r="AM1573" s="217"/>
      <c r="AN1573" s="217"/>
      <c r="AO1573" s="217"/>
      <c r="AP1573" s="217"/>
      <c r="AQ1573" s="217"/>
      <c r="AR1573" s="217"/>
      <c r="AS1573" s="217"/>
      <c r="AT1573" s="217"/>
      <c r="AU1573" s="217"/>
      <c r="AV1573" s="217"/>
    </row>
    <row r="1574" spans="36:48" x14ac:dyDescent="0.45">
      <c r="AJ1574" s="217"/>
      <c r="AK1574" s="217"/>
      <c r="AL1574" s="217"/>
      <c r="AM1574" s="217"/>
      <c r="AN1574" s="217"/>
      <c r="AO1574" s="217"/>
      <c r="AP1574" s="217"/>
      <c r="AQ1574" s="217"/>
      <c r="AR1574" s="217"/>
      <c r="AS1574" s="217"/>
      <c r="AT1574" s="217"/>
      <c r="AU1574" s="217"/>
      <c r="AV1574" s="217"/>
    </row>
    <row r="1575" spans="36:48" x14ac:dyDescent="0.45">
      <c r="AJ1575" s="217"/>
      <c r="AK1575" s="217"/>
      <c r="AL1575" s="217"/>
      <c r="AM1575" s="217"/>
      <c r="AN1575" s="217"/>
      <c r="AO1575" s="217"/>
      <c r="AP1575" s="217"/>
      <c r="AQ1575" s="217"/>
      <c r="AR1575" s="217"/>
      <c r="AS1575" s="217"/>
      <c r="AT1575" s="217"/>
      <c r="AU1575" s="217"/>
      <c r="AV1575" s="217"/>
    </row>
    <row r="1576" spans="36:48" x14ac:dyDescent="0.45">
      <c r="AJ1576" s="217"/>
      <c r="AK1576" s="217"/>
      <c r="AL1576" s="217"/>
      <c r="AM1576" s="217"/>
      <c r="AN1576" s="217"/>
      <c r="AO1576" s="217"/>
      <c r="AP1576" s="217"/>
      <c r="AQ1576" s="217"/>
      <c r="AR1576" s="217"/>
      <c r="AS1576" s="217"/>
      <c r="AT1576" s="217"/>
      <c r="AU1576" s="217"/>
      <c r="AV1576" s="217"/>
    </row>
    <row r="1577" spans="36:48" x14ac:dyDescent="0.45">
      <c r="AJ1577" s="217"/>
      <c r="AK1577" s="217"/>
      <c r="AL1577" s="217"/>
      <c r="AM1577" s="217"/>
      <c r="AN1577" s="217"/>
      <c r="AO1577" s="217"/>
      <c r="AP1577" s="217"/>
      <c r="AQ1577" s="217"/>
      <c r="AR1577" s="217"/>
      <c r="AS1577" s="217"/>
      <c r="AT1577" s="217"/>
      <c r="AU1577" s="217"/>
      <c r="AV1577" s="217"/>
    </row>
    <row r="1578" spans="36:48" x14ac:dyDescent="0.45">
      <c r="AJ1578" s="217"/>
      <c r="AK1578" s="217"/>
      <c r="AL1578" s="217"/>
      <c r="AM1578" s="217"/>
      <c r="AN1578" s="217"/>
      <c r="AO1578" s="217"/>
      <c r="AP1578" s="217"/>
      <c r="AQ1578" s="217"/>
      <c r="AR1578" s="217"/>
      <c r="AS1578" s="217"/>
      <c r="AT1578" s="217"/>
      <c r="AU1578" s="217"/>
      <c r="AV1578" s="217"/>
    </row>
    <row r="1579" spans="36:48" x14ac:dyDescent="0.45">
      <c r="AJ1579" s="217"/>
      <c r="AK1579" s="217"/>
      <c r="AL1579" s="217"/>
      <c r="AM1579" s="217"/>
      <c r="AN1579" s="217"/>
      <c r="AO1579" s="217"/>
      <c r="AP1579" s="217"/>
      <c r="AQ1579" s="217"/>
      <c r="AR1579" s="217"/>
      <c r="AS1579" s="217"/>
      <c r="AT1579" s="217"/>
      <c r="AU1579" s="217"/>
      <c r="AV1579" s="217"/>
    </row>
    <row r="1580" spans="36:48" x14ac:dyDescent="0.45">
      <c r="AJ1580" s="217"/>
      <c r="AK1580" s="217"/>
      <c r="AL1580" s="217"/>
      <c r="AM1580" s="217"/>
      <c r="AN1580" s="217"/>
      <c r="AO1580" s="217"/>
      <c r="AP1580" s="217"/>
      <c r="AQ1580" s="217"/>
      <c r="AR1580" s="217"/>
      <c r="AS1580" s="217"/>
      <c r="AT1580" s="217"/>
      <c r="AU1580" s="217"/>
      <c r="AV1580" s="217"/>
    </row>
    <row r="1581" spans="36:48" x14ac:dyDescent="0.45">
      <c r="AJ1581" s="217"/>
      <c r="AK1581" s="217"/>
      <c r="AL1581" s="217"/>
      <c r="AM1581" s="217"/>
      <c r="AN1581" s="217"/>
      <c r="AO1581" s="217"/>
      <c r="AP1581" s="217"/>
      <c r="AQ1581" s="217"/>
      <c r="AR1581" s="217"/>
      <c r="AS1581" s="217"/>
      <c r="AT1581" s="217"/>
      <c r="AU1581" s="217"/>
      <c r="AV1581" s="217"/>
    </row>
    <row r="1582" spans="36:48" x14ac:dyDescent="0.45">
      <c r="AJ1582" s="217"/>
      <c r="AK1582" s="217"/>
      <c r="AL1582" s="217"/>
      <c r="AM1582" s="217"/>
      <c r="AN1582" s="217"/>
      <c r="AO1582" s="217"/>
      <c r="AP1582" s="217"/>
      <c r="AQ1582" s="217"/>
      <c r="AR1582" s="217"/>
      <c r="AS1582" s="217"/>
      <c r="AT1582" s="217"/>
      <c r="AU1582" s="217"/>
      <c r="AV1582" s="217"/>
    </row>
    <row r="1583" spans="36:48" x14ac:dyDescent="0.45">
      <c r="AJ1583" s="217"/>
      <c r="AK1583" s="217"/>
      <c r="AL1583" s="217"/>
      <c r="AM1583" s="217"/>
      <c r="AN1583" s="217"/>
      <c r="AO1583" s="217"/>
      <c r="AP1583" s="217"/>
      <c r="AQ1583" s="217"/>
      <c r="AR1583" s="217"/>
      <c r="AS1583" s="217"/>
      <c r="AT1583" s="217"/>
      <c r="AU1583" s="217"/>
      <c r="AV1583" s="217"/>
    </row>
    <row r="1584" spans="36:48" x14ac:dyDescent="0.45">
      <c r="AJ1584" s="217"/>
      <c r="AK1584" s="217"/>
      <c r="AL1584" s="217"/>
      <c r="AM1584" s="217"/>
      <c r="AN1584" s="217"/>
      <c r="AO1584" s="217"/>
      <c r="AP1584" s="217"/>
      <c r="AQ1584" s="217"/>
      <c r="AR1584" s="217"/>
      <c r="AS1584" s="217"/>
      <c r="AT1584" s="217"/>
      <c r="AU1584" s="217"/>
      <c r="AV1584" s="217"/>
    </row>
    <row r="1585" spans="36:48" x14ac:dyDescent="0.45">
      <c r="AJ1585" s="217"/>
      <c r="AK1585" s="217"/>
      <c r="AL1585" s="217"/>
      <c r="AM1585" s="217"/>
      <c r="AN1585" s="217"/>
      <c r="AO1585" s="217"/>
      <c r="AP1585" s="217"/>
      <c r="AQ1585" s="217"/>
      <c r="AR1585" s="217"/>
      <c r="AS1585" s="217"/>
      <c r="AT1585" s="217"/>
      <c r="AU1585" s="217"/>
      <c r="AV1585" s="217"/>
    </row>
    <row r="1586" spans="36:48" x14ac:dyDescent="0.45">
      <c r="AJ1586" s="217"/>
      <c r="AK1586" s="217"/>
      <c r="AL1586" s="217"/>
      <c r="AM1586" s="217"/>
      <c r="AN1586" s="217"/>
      <c r="AO1586" s="217"/>
      <c r="AP1586" s="217"/>
      <c r="AQ1586" s="217"/>
      <c r="AR1586" s="217"/>
      <c r="AS1586" s="217"/>
      <c r="AT1586" s="217"/>
      <c r="AU1586" s="217"/>
      <c r="AV1586" s="217"/>
    </row>
    <row r="1587" spans="36:48" x14ac:dyDescent="0.45">
      <c r="AJ1587" s="217"/>
      <c r="AK1587" s="217"/>
      <c r="AL1587" s="217"/>
      <c r="AM1587" s="217"/>
      <c r="AN1587" s="217"/>
      <c r="AO1587" s="217"/>
      <c r="AP1587" s="217"/>
      <c r="AQ1587" s="217"/>
      <c r="AR1587" s="217"/>
      <c r="AS1587" s="217"/>
      <c r="AT1587" s="217"/>
      <c r="AU1587" s="217"/>
      <c r="AV1587" s="217"/>
    </row>
    <row r="1588" spans="36:48" x14ac:dyDescent="0.45">
      <c r="AJ1588" s="217"/>
      <c r="AK1588" s="217"/>
      <c r="AL1588" s="217"/>
      <c r="AM1588" s="217"/>
      <c r="AN1588" s="217"/>
      <c r="AO1588" s="217"/>
      <c r="AP1588" s="217"/>
      <c r="AQ1588" s="217"/>
      <c r="AR1588" s="217"/>
      <c r="AS1588" s="217"/>
      <c r="AT1588" s="217"/>
      <c r="AU1588" s="217"/>
      <c r="AV1588" s="217"/>
    </row>
    <row r="1589" spans="36:48" x14ac:dyDescent="0.45">
      <c r="AJ1589" s="217"/>
      <c r="AK1589" s="217"/>
      <c r="AL1589" s="217"/>
      <c r="AM1589" s="217"/>
      <c r="AN1589" s="217"/>
      <c r="AO1589" s="217"/>
      <c r="AP1589" s="217"/>
      <c r="AQ1589" s="217"/>
      <c r="AR1589" s="217"/>
      <c r="AS1589" s="217"/>
      <c r="AT1589" s="217"/>
      <c r="AU1589" s="217"/>
      <c r="AV1589" s="217"/>
    </row>
    <row r="1590" spans="36:48" x14ac:dyDescent="0.45">
      <c r="AJ1590" s="217"/>
      <c r="AK1590" s="217"/>
      <c r="AL1590" s="217"/>
      <c r="AM1590" s="217"/>
      <c r="AN1590" s="217"/>
      <c r="AO1590" s="217"/>
      <c r="AP1590" s="217"/>
      <c r="AQ1590" s="217"/>
      <c r="AR1590" s="217"/>
      <c r="AS1590" s="217"/>
      <c r="AT1590" s="217"/>
      <c r="AU1590" s="217"/>
      <c r="AV1590" s="217"/>
    </row>
    <row r="1591" spans="36:48" x14ac:dyDescent="0.45">
      <c r="AJ1591" s="217"/>
      <c r="AK1591" s="217"/>
      <c r="AL1591" s="217"/>
      <c r="AM1591" s="217"/>
      <c r="AN1591" s="217"/>
      <c r="AO1591" s="217"/>
      <c r="AP1591" s="217"/>
      <c r="AQ1591" s="217"/>
      <c r="AR1591" s="217"/>
      <c r="AS1591" s="217"/>
      <c r="AT1591" s="217"/>
      <c r="AU1591" s="217"/>
      <c r="AV1591" s="217"/>
    </row>
    <row r="1592" spans="36:48" x14ac:dyDescent="0.45">
      <c r="AJ1592" s="217"/>
      <c r="AK1592" s="217"/>
      <c r="AL1592" s="217"/>
      <c r="AM1592" s="217"/>
      <c r="AN1592" s="217"/>
      <c r="AO1592" s="217"/>
      <c r="AP1592" s="217"/>
      <c r="AQ1592" s="217"/>
      <c r="AR1592" s="217"/>
      <c r="AS1592" s="217"/>
      <c r="AT1592" s="217"/>
      <c r="AU1592" s="217"/>
      <c r="AV1592" s="217"/>
    </row>
    <row r="1593" spans="36:48" x14ac:dyDescent="0.45">
      <c r="AJ1593" s="217"/>
      <c r="AK1593" s="217"/>
      <c r="AL1593" s="217"/>
      <c r="AM1593" s="217"/>
      <c r="AN1593" s="217"/>
      <c r="AO1593" s="217"/>
      <c r="AP1593" s="217"/>
      <c r="AQ1593" s="217"/>
      <c r="AR1593" s="217"/>
      <c r="AS1593" s="217"/>
      <c r="AT1593" s="217"/>
      <c r="AU1593" s="217"/>
      <c r="AV1593" s="217"/>
    </row>
    <row r="1594" spans="36:48" x14ac:dyDescent="0.45">
      <c r="AJ1594" s="217"/>
      <c r="AK1594" s="217"/>
      <c r="AL1594" s="217"/>
      <c r="AM1594" s="217"/>
      <c r="AN1594" s="217"/>
      <c r="AO1594" s="217"/>
      <c r="AP1594" s="217"/>
      <c r="AQ1594" s="217"/>
      <c r="AR1594" s="217"/>
      <c r="AS1594" s="217"/>
      <c r="AT1594" s="217"/>
      <c r="AU1594" s="217"/>
      <c r="AV1594" s="217"/>
    </row>
    <row r="1595" spans="36:48" x14ac:dyDescent="0.45">
      <c r="AJ1595" s="217"/>
      <c r="AK1595" s="217"/>
      <c r="AL1595" s="217"/>
      <c r="AM1595" s="217"/>
      <c r="AN1595" s="217"/>
      <c r="AO1595" s="217"/>
      <c r="AP1595" s="217"/>
      <c r="AQ1595" s="217"/>
      <c r="AR1595" s="217"/>
      <c r="AS1595" s="217"/>
      <c r="AT1595" s="217"/>
      <c r="AU1595" s="217"/>
      <c r="AV1595" s="217"/>
    </row>
    <row r="1596" spans="36:48" x14ac:dyDescent="0.45">
      <c r="AJ1596" s="217"/>
      <c r="AK1596" s="217"/>
      <c r="AL1596" s="217"/>
      <c r="AM1596" s="217"/>
      <c r="AN1596" s="217"/>
      <c r="AO1596" s="217"/>
      <c r="AP1596" s="217"/>
      <c r="AQ1596" s="217"/>
      <c r="AR1596" s="217"/>
      <c r="AS1596" s="217"/>
      <c r="AT1596" s="217"/>
      <c r="AU1596" s="217"/>
      <c r="AV1596" s="217"/>
    </row>
    <row r="1597" spans="36:48" x14ac:dyDescent="0.45">
      <c r="AJ1597" s="217"/>
      <c r="AK1597" s="217"/>
      <c r="AL1597" s="217"/>
      <c r="AM1597" s="217"/>
      <c r="AN1597" s="217"/>
      <c r="AO1597" s="217"/>
      <c r="AP1597" s="217"/>
      <c r="AQ1597" s="217"/>
      <c r="AR1597" s="217"/>
      <c r="AS1597" s="217"/>
      <c r="AT1597" s="217"/>
      <c r="AU1597" s="217"/>
      <c r="AV1597" s="217"/>
    </row>
    <row r="1598" spans="36:48" x14ac:dyDescent="0.45">
      <c r="AJ1598" s="217"/>
      <c r="AK1598" s="217"/>
      <c r="AL1598" s="217"/>
      <c r="AM1598" s="217"/>
      <c r="AN1598" s="217"/>
      <c r="AO1598" s="217"/>
      <c r="AP1598" s="217"/>
      <c r="AQ1598" s="217"/>
      <c r="AR1598" s="217"/>
      <c r="AS1598" s="217"/>
      <c r="AT1598" s="217"/>
      <c r="AU1598" s="217"/>
      <c r="AV1598" s="217"/>
    </row>
    <row r="1599" spans="36:48" x14ac:dyDescent="0.45">
      <c r="AJ1599" s="217"/>
      <c r="AK1599" s="217"/>
      <c r="AL1599" s="217"/>
      <c r="AM1599" s="217"/>
      <c r="AN1599" s="217"/>
      <c r="AO1599" s="217"/>
      <c r="AP1599" s="217"/>
      <c r="AQ1599" s="217"/>
      <c r="AR1599" s="217"/>
      <c r="AS1599" s="217"/>
      <c r="AT1599" s="217"/>
      <c r="AU1599" s="217"/>
      <c r="AV1599" s="217"/>
    </row>
    <row r="1600" spans="36:48" x14ac:dyDescent="0.45">
      <c r="AJ1600" s="217"/>
      <c r="AK1600" s="217"/>
      <c r="AL1600" s="217"/>
      <c r="AM1600" s="217"/>
      <c r="AN1600" s="217"/>
      <c r="AO1600" s="217"/>
      <c r="AP1600" s="217"/>
      <c r="AQ1600" s="217"/>
      <c r="AR1600" s="217"/>
      <c r="AS1600" s="217"/>
      <c r="AT1600" s="217"/>
      <c r="AU1600" s="217"/>
      <c r="AV1600" s="217"/>
    </row>
    <row r="1601" spans="36:48" x14ac:dyDescent="0.45">
      <c r="AJ1601" s="217"/>
      <c r="AK1601" s="217"/>
      <c r="AL1601" s="217"/>
      <c r="AM1601" s="217"/>
      <c r="AN1601" s="217"/>
      <c r="AO1601" s="217"/>
      <c r="AP1601" s="217"/>
      <c r="AQ1601" s="217"/>
      <c r="AR1601" s="217"/>
      <c r="AS1601" s="217"/>
      <c r="AT1601" s="217"/>
      <c r="AU1601" s="217"/>
      <c r="AV1601" s="217"/>
    </row>
    <row r="1602" spans="36:48" x14ac:dyDescent="0.45">
      <c r="AJ1602" s="217"/>
      <c r="AK1602" s="217"/>
      <c r="AL1602" s="217"/>
      <c r="AM1602" s="217"/>
      <c r="AN1602" s="217"/>
      <c r="AO1602" s="217"/>
      <c r="AP1602" s="217"/>
      <c r="AQ1602" s="217"/>
      <c r="AR1602" s="217"/>
      <c r="AS1602" s="217"/>
      <c r="AT1602" s="217"/>
      <c r="AU1602" s="217"/>
      <c r="AV1602" s="217"/>
    </row>
    <row r="1603" spans="36:48" x14ac:dyDescent="0.45">
      <c r="AJ1603" s="217"/>
      <c r="AK1603" s="217"/>
      <c r="AL1603" s="217"/>
      <c r="AM1603" s="217"/>
      <c r="AN1603" s="217"/>
      <c r="AO1603" s="217"/>
      <c r="AP1603" s="217"/>
      <c r="AQ1603" s="217"/>
      <c r="AR1603" s="217"/>
      <c r="AS1603" s="217"/>
      <c r="AT1603" s="217"/>
      <c r="AU1603" s="217"/>
      <c r="AV1603" s="217"/>
    </row>
    <row r="1604" spans="36:48" x14ac:dyDescent="0.45">
      <c r="AJ1604" s="217"/>
      <c r="AK1604" s="217"/>
      <c r="AL1604" s="217"/>
      <c r="AM1604" s="217"/>
      <c r="AN1604" s="217"/>
      <c r="AO1604" s="217"/>
      <c r="AP1604" s="217"/>
      <c r="AQ1604" s="217"/>
      <c r="AR1604" s="217"/>
      <c r="AS1604" s="217"/>
      <c r="AT1604" s="217"/>
      <c r="AU1604" s="217"/>
      <c r="AV1604" s="217"/>
    </row>
    <row r="1605" spans="36:48" x14ac:dyDescent="0.45">
      <c r="AJ1605" s="217"/>
      <c r="AK1605" s="217"/>
      <c r="AL1605" s="217"/>
      <c r="AM1605" s="217"/>
      <c r="AN1605" s="217"/>
      <c r="AO1605" s="217"/>
      <c r="AP1605" s="217"/>
      <c r="AQ1605" s="217"/>
      <c r="AR1605" s="217"/>
      <c r="AS1605" s="217"/>
      <c r="AT1605" s="217"/>
      <c r="AU1605" s="217"/>
      <c r="AV1605" s="217"/>
    </row>
    <row r="1606" spans="36:48" x14ac:dyDescent="0.45">
      <c r="AJ1606" s="217"/>
      <c r="AK1606" s="217"/>
      <c r="AL1606" s="217"/>
      <c r="AM1606" s="217"/>
      <c r="AN1606" s="217"/>
      <c r="AO1606" s="217"/>
      <c r="AP1606" s="217"/>
      <c r="AQ1606" s="217"/>
      <c r="AR1606" s="217"/>
      <c r="AS1606" s="217"/>
      <c r="AT1606" s="217"/>
      <c r="AU1606" s="217"/>
      <c r="AV1606" s="217"/>
    </row>
    <row r="1607" spans="36:48" x14ac:dyDescent="0.45">
      <c r="AJ1607" s="217"/>
      <c r="AK1607" s="217"/>
      <c r="AL1607" s="217"/>
      <c r="AM1607" s="217"/>
      <c r="AN1607" s="217"/>
      <c r="AO1607" s="217"/>
      <c r="AP1607" s="217"/>
      <c r="AQ1607" s="217"/>
      <c r="AR1607" s="217"/>
      <c r="AS1607" s="217"/>
      <c r="AT1607" s="217"/>
      <c r="AU1607" s="217"/>
      <c r="AV1607" s="217"/>
    </row>
    <row r="1608" spans="36:48" x14ac:dyDescent="0.45">
      <c r="AJ1608" s="217"/>
      <c r="AK1608" s="217"/>
      <c r="AL1608" s="217"/>
      <c r="AM1608" s="217"/>
      <c r="AN1608" s="217"/>
      <c r="AO1608" s="217"/>
      <c r="AP1608" s="217"/>
      <c r="AQ1608" s="217"/>
      <c r="AR1608" s="217"/>
      <c r="AS1608" s="217"/>
      <c r="AT1608" s="217"/>
      <c r="AU1608" s="217"/>
      <c r="AV1608" s="217"/>
    </row>
    <row r="1609" spans="36:48" x14ac:dyDescent="0.45">
      <c r="AJ1609" s="217"/>
      <c r="AK1609" s="217"/>
      <c r="AL1609" s="217"/>
      <c r="AM1609" s="217"/>
      <c r="AN1609" s="217"/>
      <c r="AO1609" s="217"/>
      <c r="AP1609" s="217"/>
      <c r="AQ1609" s="217"/>
      <c r="AR1609" s="217"/>
      <c r="AS1609" s="217"/>
      <c r="AT1609" s="217"/>
      <c r="AU1609" s="217"/>
      <c r="AV1609" s="217"/>
    </row>
    <row r="1610" spans="36:48" x14ac:dyDescent="0.45">
      <c r="AJ1610" s="217"/>
      <c r="AK1610" s="217"/>
      <c r="AL1610" s="217"/>
      <c r="AM1610" s="217"/>
      <c r="AN1610" s="217"/>
      <c r="AO1610" s="217"/>
      <c r="AP1610" s="217"/>
      <c r="AQ1610" s="217"/>
      <c r="AR1610" s="217"/>
      <c r="AS1610" s="217"/>
      <c r="AT1610" s="217"/>
      <c r="AU1610" s="217"/>
      <c r="AV1610" s="217"/>
    </row>
    <row r="1611" spans="36:48" x14ac:dyDescent="0.45">
      <c r="AJ1611" s="217"/>
      <c r="AK1611" s="217"/>
      <c r="AL1611" s="217"/>
      <c r="AM1611" s="217"/>
      <c r="AN1611" s="217"/>
      <c r="AO1611" s="217"/>
      <c r="AP1611" s="217"/>
      <c r="AQ1611" s="217"/>
      <c r="AR1611" s="217"/>
      <c r="AS1611" s="217"/>
      <c r="AT1611" s="217"/>
      <c r="AU1611" s="217"/>
      <c r="AV1611" s="217"/>
    </row>
    <row r="1612" spans="36:48" x14ac:dyDescent="0.45">
      <c r="AJ1612" s="217"/>
      <c r="AK1612" s="217"/>
      <c r="AL1612" s="217"/>
      <c r="AM1612" s="217"/>
      <c r="AN1612" s="217"/>
      <c r="AO1612" s="217"/>
      <c r="AP1612" s="217"/>
      <c r="AQ1612" s="217"/>
      <c r="AR1612" s="217"/>
      <c r="AS1612" s="217"/>
      <c r="AT1612" s="217"/>
      <c r="AU1612" s="217"/>
      <c r="AV1612" s="217"/>
    </row>
    <row r="1613" spans="36:48" x14ac:dyDescent="0.45">
      <c r="AJ1613" s="217"/>
      <c r="AK1613" s="217"/>
      <c r="AL1613" s="217"/>
      <c r="AM1613" s="217"/>
      <c r="AN1613" s="217"/>
      <c r="AO1613" s="217"/>
      <c r="AP1613" s="217"/>
      <c r="AQ1613" s="217"/>
      <c r="AR1613" s="217"/>
      <c r="AS1613" s="217"/>
      <c r="AT1613" s="217"/>
      <c r="AU1613" s="217"/>
      <c r="AV1613" s="217"/>
    </row>
    <row r="1614" spans="36:48" x14ac:dyDescent="0.45">
      <c r="AJ1614" s="217"/>
      <c r="AK1614" s="217"/>
      <c r="AL1614" s="217"/>
      <c r="AM1614" s="217"/>
      <c r="AN1614" s="217"/>
      <c r="AO1614" s="217"/>
      <c r="AP1614" s="217"/>
      <c r="AQ1614" s="217"/>
      <c r="AR1614" s="217"/>
      <c r="AS1614" s="217"/>
      <c r="AT1614" s="217"/>
      <c r="AU1614" s="217"/>
      <c r="AV1614" s="217"/>
    </row>
    <row r="1615" spans="36:48" x14ac:dyDescent="0.45">
      <c r="AJ1615" s="217"/>
      <c r="AK1615" s="217"/>
      <c r="AL1615" s="217"/>
      <c r="AM1615" s="217"/>
      <c r="AN1615" s="217"/>
      <c r="AO1615" s="217"/>
      <c r="AP1615" s="217"/>
      <c r="AQ1615" s="217"/>
      <c r="AR1615" s="217"/>
      <c r="AS1615" s="217"/>
      <c r="AT1615" s="217"/>
      <c r="AU1615" s="217"/>
      <c r="AV1615" s="217"/>
    </row>
    <row r="1616" spans="36:48" x14ac:dyDescent="0.45">
      <c r="AJ1616" s="217"/>
      <c r="AK1616" s="217"/>
      <c r="AL1616" s="217"/>
      <c r="AM1616" s="217"/>
      <c r="AN1616" s="217"/>
      <c r="AO1616" s="217"/>
      <c r="AP1616" s="217"/>
      <c r="AQ1616" s="217"/>
      <c r="AR1616" s="217"/>
      <c r="AS1616" s="217"/>
      <c r="AT1616" s="217"/>
      <c r="AU1616" s="217"/>
      <c r="AV1616" s="217"/>
    </row>
    <row r="1617" spans="36:48" x14ac:dyDescent="0.45">
      <c r="AJ1617" s="217"/>
      <c r="AK1617" s="217"/>
      <c r="AL1617" s="217"/>
      <c r="AM1617" s="217"/>
      <c r="AN1617" s="217"/>
      <c r="AO1617" s="217"/>
      <c r="AP1617" s="217"/>
      <c r="AQ1617" s="217"/>
      <c r="AR1617" s="217"/>
      <c r="AS1617" s="217"/>
      <c r="AT1617" s="217"/>
      <c r="AU1617" s="217"/>
      <c r="AV1617" s="217"/>
    </row>
    <row r="1618" spans="36:48" x14ac:dyDescent="0.45">
      <c r="AJ1618" s="217"/>
      <c r="AK1618" s="217"/>
      <c r="AL1618" s="217"/>
      <c r="AM1618" s="217"/>
      <c r="AN1618" s="217"/>
      <c r="AO1618" s="217"/>
      <c r="AP1618" s="217"/>
      <c r="AQ1618" s="217"/>
      <c r="AR1618" s="217"/>
      <c r="AS1618" s="217"/>
      <c r="AT1618" s="217"/>
      <c r="AU1618" s="217"/>
      <c r="AV1618" s="217"/>
    </row>
    <row r="1619" spans="36:48" x14ac:dyDescent="0.45">
      <c r="AJ1619" s="217"/>
      <c r="AK1619" s="217"/>
      <c r="AL1619" s="217"/>
      <c r="AM1619" s="217"/>
      <c r="AN1619" s="217"/>
      <c r="AO1619" s="217"/>
      <c r="AP1619" s="217"/>
      <c r="AQ1619" s="217"/>
      <c r="AR1619" s="217"/>
      <c r="AS1619" s="217"/>
      <c r="AT1619" s="217"/>
      <c r="AU1619" s="217"/>
      <c r="AV1619" s="217"/>
    </row>
    <row r="1620" spans="36:48" x14ac:dyDescent="0.45">
      <c r="AJ1620" s="217"/>
      <c r="AK1620" s="217"/>
      <c r="AL1620" s="217"/>
      <c r="AM1620" s="217"/>
      <c r="AN1620" s="217"/>
      <c r="AO1620" s="217"/>
      <c r="AP1620" s="217"/>
      <c r="AQ1620" s="217"/>
      <c r="AR1620" s="217"/>
      <c r="AS1620" s="217"/>
      <c r="AT1620" s="217"/>
      <c r="AU1620" s="217"/>
      <c r="AV1620" s="217"/>
    </row>
    <row r="1621" spans="36:48" x14ac:dyDescent="0.45">
      <c r="AJ1621" s="217"/>
      <c r="AK1621" s="217"/>
      <c r="AL1621" s="217"/>
      <c r="AM1621" s="217"/>
      <c r="AN1621" s="217"/>
      <c r="AO1621" s="217"/>
      <c r="AP1621" s="217"/>
      <c r="AQ1621" s="217"/>
      <c r="AR1621" s="217"/>
      <c r="AS1621" s="217"/>
      <c r="AT1621" s="217"/>
      <c r="AU1621" s="217"/>
      <c r="AV1621" s="217"/>
    </row>
    <row r="1622" spans="36:48" x14ac:dyDescent="0.45">
      <c r="AJ1622" s="217"/>
      <c r="AK1622" s="217"/>
      <c r="AL1622" s="217"/>
      <c r="AM1622" s="217"/>
      <c r="AN1622" s="217"/>
      <c r="AO1622" s="217"/>
      <c r="AP1622" s="217"/>
      <c r="AQ1622" s="217"/>
      <c r="AR1622" s="217"/>
      <c r="AS1622" s="217"/>
      <c r="AT1622" s="217"/>
      <c r="AU1622" s="217"/>
      <c r="AV1622" s="217"/>
    </row>
    <row r="1623" spans="36:48" x14ac:dyDescent="0.45">
      <c r="AJ1623" s="217"/>
      <c r="AK1623" s="217"/>
      <c r="AL1623" s="217"/>
      <c r="AM1623" s="217"/>
      <c r="AN1623" s="217"/>
      <c r="AO1623" s="217"/>
      <c r="AP1623" s="217"/>
      <c r="AQ1623" s="217"/>
      <c r="AR1623" s="217"/>
      <c r="AS1623" s="217"/>
      <c r="AT1623" s="217"/>
      <c r="AU1623" s="217"/>
      <c r="AV1623" s="217"/>
    </row>
    <row r="1624" spans="36:48" x14ac:dyDescent="0.45">
      <c r="AJ1624" s="217"/>
      <c r="AK1624" s="217"/>
      <c r="AL1624" s="217"/>
      <c r="AM1624" s="217"/>
      <c r="AN1624" s="217"/>
      <c r="AO1624" s="217"/>
      <c r="AP1624" s="217"/>
      <c r="AQ1624" s="217"/>
      <c r="AR1624" s="217"/>
      <c r="AS1624" s="217"/>
      <c r="AT1624" s="217"/>
      <c r="AU1624" s="217"/>
      <c r="AV1624" s="217"/>
    </row>
    <row r="1625" spans="36:48" x14ac:dyDescent="0.45">
      <c r="AJ1625" s="217"/>
      <c r="AK1625" s="217"/>
      <c r="AL1625" s="217"/>
      <c r="AM1625" s="217"/>
      <c r="AN1625" s="217"/>
      <c r="AO1625" s="217"/>
      <c r="AP1625" s="217"/>
      <c r="AQ1625" s="217"/>
      <c r="AR1625" s="217"/>
      <c r="AS1625" s="217"/>
      <c r="AT1625" s="217"/>
      <c r="AU1625" s="217"/>
      <c r="AV1625" s="217"/>
    </row>
    <row r="1626" spans="36:48" x14ac:dyDescent="0.45">
      <c r="AJ1626" s="217"/>
      <c r="AK1626" s="217"/>
      <c r="AL1626" s="217"/>
      <c r="AM1626" s="217"/>
      <c r="AN1626" s="217"/>
      <c r="AO1626" s="217"/>
      <c r="AP1626" s="217"/>
      <c r="AQ1626" s="217"/>
      <c r="AR1626" s="217"/>
      <c r="AS1626" s="217"/>
      <c r="AT1626" s="217"/>
      <c r="AU1626" s="217"/>
      <c r="AV1626" s="217"/>
    </row>
    <row r="1627" spans="36:48" x14ac:dyDescent="0.45">
      <c r="AJ1627" s="217"/>
      <c r="AK1627" s="217"/>
      <c r="AL1627" s="217"/>
      <c r="AM1627" s="217"/>
      <c r="AN1627" s="217"/>
      <c r="AO1627" s="217"/>
      <c r="AP1627" s="217"/>
      <c r="AQ1627" s="217"/>
      <c r="AR1627" s="217"/>
      <c r="AS1627" s="217"/>
      <c r="AT1627" s="217"/>
      <c r="AU1627" s="217"/>
      <c r="AV1627" s="217"/>
    </row>
    <row r="1628" spans="36:48" x14ac:dyDescent="0.45">
      <c r="AJ1628" s="217"/>
      <c r="AK1628" s="217"/>
      <c r="AL1628" s="217"/>
      <c r="AM1628" s="217"/>
      <c r="AN1628" s="217"/>
      <c r="AO1628" s="217"/>
      <c r="AP1628" s="217"/>
      <c r="AQ1628" s="217"/>
      <c r="AR1628" s="217"/>
      <c r="AS1628" s="217"/>
      <c r="AT1628" s="217"/>
      <c r="AU1628" s="217"/>
      <c r="AV1628" s="217"/>
    </row>
    <row r="1629" spans="36:48" x14ac:dyDescent="0.45">
      <c r="AJ1629" s="217"/>
      <c r="AK1629" s="217"/>
      <c r="AL1629" s="217"/>
      <c r="AM1629" s="217"/>
      <c r="AN1629" s="217"/>
      <c r="AO1629" s="217"/>
      <c r="AP1629" s="217"/>
      <c r="AQ1629" s="217"/>
      <c r="AR1629" s="217"/>
      <c r="AS1629" s="217"/>
      <c r="AT1629" s="217"/>
      <c r="AU1629" s="217"/>
      <c r="AV1629" s="217"/>
    </row>
    <row r="1630" spans="36:48" x14ac:dyDescent="0.45">
      <c r="AJ1630" s="217"/>
      <c r="AK1630" s="217"/>
      <c r="AL1630" s="217"/>
      <c r="AM1630" s="217"/>
      <c r="AN1630" s="217"/>
      <c r="AO1630" s="217"/>
      <c r="AP1630" s="217"/>
      <c r="AQ1630" s="217"/>
      <c r="AR1630" s="217"/>
      <c r="AS1630" s="217"/>
      <c r="AT1630" s="217"/>
      <c r="AU1630" s="217"/>
      <c r="AV1630" s="217"/>
    </row>
    <row r="1631" spans="36:48" x14ac:dyDescent="0.45">
      <c r="AJ1631" s="217"/>
      <c r="AK1631" s="217"/>
      <c r="AL1631" s="217"/>
      <c r="AM1631" s="217"/>
      <c r="AN1631" s="217"/>
      <c r="AO1631" s="217"/>
      <c r="AP1631" s="217"/>
      <c r="AQ1631" s="217"/>
      <c r="AR1631" s="217"/>
      <c r="AS1631" s="217"/>
      <c r="AT1631" s="217"/>
      <c r="AU1631" s="217"/>
      <c r="AV1631" s="217"/>
    </row>
    <row r="1632" spans="36:48" x14ac:dyDescent="0.45">
      <c r="AJ1632" s="217"/>
      <c r="AK1632" s="217"/>
      <c r="AL1632" s="217"/>
      <c r="AM1632" s="217"/>
      <c r="AN1632" s="217"/>
      <c r="AO1632" s="217"/>
      <c r="AP1632" s="217"/>
      <c r="AQ1632" s="217"/>
      <c r="AR1632" s="217"/>
      <c r="AS1632" s="217"/>
      <c r="AT1632" s="217"/>
      <c r="AU1632" s="217"/>
      <c r="AV1632" s="217"/>
    </row>
    <row r="1633" spans="36:48" x14ac:dyDescent="0.45">
      <c r="AJ1633" s="217"/>
      <c r="AK1633" s="217"/>
      <c r="AL1633" s="217"/>
      <c r="AM1633" s="217"/>
      <c r="AN1633" s="217"/>
      <c r="AO1633" s="217"/>
      <c r="AP1633" s="217"/>
      <c r="AQ1633" s="217"/>
      <c r="AR1633" s="217"/>
      <c r="AS1633" s="217"/>
      <c r="AT1633" s="217"/>
      <c r="AU1633" s="217"/>
      <c r="AV1633" s="217"/>
    </row>
    <row r="1634" spans="36:48" x14ac:dyDescent="0.45">
      <c r="AJ1634" s="217"/>
      <c r="AK1634" s="217"/>
      <c r="AL1634" s="217"/>
      <c r="AM1634" s="217"/>
      <c r="AN1634" s="217"/>
      <c r="AO1634" s="217"/>
      <c r="AP1634" s="217"/>
      <c r="AQ1634" s="217"/>
      <c r="AR1634" s="217"/>
      <c r="AS1634" s="217"/>
      <c r="AT1634" s="217"/>
      <c r="AU1634" s="217"/>
      <c r="AV1634" s="217"/>
    </row>
    <row r="1635" spans="36:48" x14ac:dyDescent="0.45">
      <c r="AJ1635" s="217"/>
      <c r="AK1635" s="217"/>
      <c r="AL1635" s="217"/>
      <c r="AM1635" s="217"/>
      <c r="AN1635" s="217"/>
      <c r="AO1635" s="217"/>
      <c r="AP1635" s="217"/>
      <c r="AQ1635" s="217"/>
      <c r="AR1635" s="217"/>
      <c r="AS1635" s="217"/>
      <c r="AT1635" s="217"/>
      <c r="AU1635" s="217"/>
      <c r="AV1635" s="217"/>
    </row>
    <row r="1636" spans="36:48" x14ac:dyDescent="0.45">
      <c r="AJ1636" s="217"/>
      <c r="AK1636" s="217"/>
      <c r="AL1636" s="217"/>
      <c r="AM1636" s="217"/>
      <c r="AN1636" s="217"/>
      <c r="AO1636" s="217"/>
      <c r="AP1636" s="217"/>
      <c r="AQ1636" s="217"/>
      <c r="AR1636" s="217"/>
      <c r="AS1636" s="217"/>
      <c r="AT1636" s="217"/>
      <c r="AU1636" s="217"/>
      <c r="AV1636" s="217"/>
    </row>
    <row r="1637" spans="36:48" x14ac:dyDescent="0.45">
      <c r="AJ1637" s="217"/>
      <c r="AK1637" s="217"/>
      <c r="AL1637" s="217"/>
      <c r="AM1637" s="217"/>
      <c r="AN1637" s="217"/>
      <c r="AO1637" s="217"/>
      <c r="AP1637" s="217"/>
      <c r="AQ1637" s="217"/>
      <c r="AR1637" s="217"/>
      <c r="AS1637" s="217"/>
      <c r="AT1637" s="217"/>
      <c r="AU1637" s="217"/>
      <c r="AV1637" s="217"/>
    </row>
    <row r="1638" spans="36:48" x14ac:dyDescent="0.45">
      <c r="AJ1638" s="217"/>
      <c r="AK1638" s="217"/>
      <c r="AL1638" s="217"/>
      <c r="AM1638" s="217"/>
      <c r="AN1638" s="217"/>
      <c r="AO1638" s="217"/>
      <c r="AP1638" s="217"/>
      <c r="AQ1638" s="217"/>
      <c r="AR1638" s="217"/>
      <c r="AS1638" s="217"/>
      <c r="AT1638" s="217"/>
      <c r="AU1638" s="217"/>
      <c r="AV1638" s="217"/>
    </row>
    <row r="1639" spans="36:48" x14ac:dyDescent="0.45">
      <c r="AJ1639" s="217"/>
      <c r="AK1639" s="217"/>
      <c r="AL1639" s="217"/>
      <c r="AM1639" s="217"/>
      <c r="AN1639" s="217"/>
      <c r="AO1639" s="217"/>
      <c r="AP1639" s="217"/>
      <c r="AQ1639" s="217"/>
      <c r="AR1639" s="217"/>
      <c r="AS1639" s="217"/>
      <c r="AT1639" s="217"/>
      <c r="AU1639" s="217"/>
      <c r="AV1639" s="217"/>
    </row>
    <row r="1640" spans="36:48" x14ac:dyDescent="0.45">
      <c r="AJ1640" s="217"/>
      <c r="AK1640" s="217"/>
      <c r="AL1640" s="217"/>
      <c r="AM1640" s="217"/>
      <c r="AN1640" s="217"/>
      <c r="AO1640" s="217"/>
      <c r="AP1640" s="217"/>
      <c r="AQ1640" s="217"/>
      <c r="AR1640" s="217"/>
      <c r="AS1640" s="217"/>
      <c r="AT1640" s="217"/>
      <c r="AU1640" s="217"/>
      <c r="AV1640" s="217"/>
    </row>
    <row r="1641" spans="36:48" x14ac:dyDescent="0.45">
      <c r="AJ1641" s="217"/>
      <c r="AK1641" s="217"/>
      <c r="AL1641" s="217"/>
      <c r="AM1641" s="217"/>
      <c r="AN1641" s="217"/>
      <c r="AO1641" s="217"/>
      <c r="AP1641" s="217"/>
      <c r="AQ1641" s="217"/>
      <c r="AR1641" s="217"/>
      <c r="AS1641" s="217"/>
      <c r="AT1641" s="217"/>
      <c r="AU1641" s="217"/>
      <c r="AV1641" s="217"/>
    </row>
    <row r="1642" spans="36:48" x14ac:dyDescent="0.45">
      <c r="AJ1642" s="217"/>
      <c r="AK1642" s="217"/>
      <c r="AL1642" s="217"/>
      <c r="AM1642" s="217"/>
      <c r="AN1642" s="217"/>
      <c r="AO1642" s="217"/>
      <c r="AP1642" s="217"/>
      <c r="AQ1642" s="217"/>
      <c r="AR1642" s="217"/>
      <c r="AS1642" s="217"/>
      <c r="AT1642" s="217"/>
      <c r="AU1642" s="217"/>
      <c r="AV1642" s="217"/>
    </row>
    <row r="1643" spans="36:48" x14ac:dyDescent="0.45">
      <c r="AJ1643" s="217"/>
      <c r="AK1643" s="217"/>
      <c r="AL1643" s="217"/>
      <c r="AM1643" s="217"/>
      <c r="AN1643" s="217"/>
      <c r="AO1643" s="217"/>
      <c r="AP1643" s="217"/>
      <c r="AQ1643" s="217"/>
      <c r="AR1643" s="217"/>
      <c r="AS1643" s="217"/>
      <c r="AT1643" s="217"/>
      <c r="AU1643" s="217"/>
      <c r="AV1643" s="217"/>
    </row>
    <row r="1644" spans="36:48" x14ac:dyDescent="0.45">
      <c r="AJ1644" s="217"/>
      <c r="AK1644" s="217"/>
      <c r="AL1644" s="217"/>
      <c r="AM1644" s="217"/>
      <c r="AN1644" s="217"/>
      <c r="AO1644" s="217"/>
      <c r="AP1644" s="217"/>
      <c r="AQ1644" s="217"/>
      <c r="AR1644" s="217"/>
      <c r="AS1644" s="217"/>
      <c r="AT1644" s="217"/>
      <c r="AU1644" s="217"/>
      <c r="AV1644" s="217"/>
    </row>
    <row r="1645" spans="36:48" x14ac:dyDescent="0.45">
      <c r="AJ1645" s="217"/>
      <c r="AK1645" s="217"/>
      <c r="AL1645" s="217"/>
      <c r="AM1645" s="217"/>
      <c r="AN1645" s="217"/>
      <c r="AO1645" s="217"/>
      <c r="AP1645" s="217"/>
      <c r="AQ1645" s="217"/>
      <c r="AR1645" s="217"/>
      <c r="AS1645" s="217"/>
      <c r="AT1645" s="217"/>
      <c r="AU1645" s="217"/>
      <c r="AV1645" s="217"/>
    </row>
    <row r="1646" spans="36:48" x14ac:dyDescent="0.45">
      <c r="AJ1646" s="217"/>
      <c r="AK1646" s="217"/>
      <c r="AL1646" s="217"/>
      <c r="AM1646" s="217"/>
      <c r="AN1646" s="217"/>
      <c r="AO1646" s="217"/>
      <c r="AP1646" s="217"/>
      <c r="AQ1646" s="217"/>
      <c r="AR1646" s="217"/>
      <c r="AS1646" s="217"/>
      <c r="AT1646" s="217"/>
      <c r="AU1646" s="217"/>
      <c r="AV1646" s="217"/>
    </row>
    <row r="1647" spans="36:48" x14ac:dyDescent="0.45">
      <c r="AJ1647" s="217"/>
      <c r="AK1647" s="217"/>
      <c r="AL1647" s="217"/>
      <c r="AM1647" s="217"/>
      <c r="AN1647" s="217"/>
      <c r="AO1647" s="217"/>
      <c r="AP1647" s="217"/>
      <c r="AQ1647" s="217"/>
      <c r="AR1647" s="217"/>
      <c r="AS1647" s="217"/>
      <c r="AT1647" s="217"/>
      <c r="AU1647" s="217"/>
      <c r="AV1647" s="217"/>
    </row>
    <row r="1648" spans="36:48" x14ac:dyDescent="0.45">
      <c r="AJ1648" s="217"/>
      <c r="AK1648" s="217"/>
      <c r="AL1648" s="217"/>
      <c r="AM1648" s="217"/>
      <c r="AN1648" s="217"/>
      <c r="AO1648" s="217"/>
      <c r="AP1648" s="217"/>
      <c r="AQ1648" s="217"/>
      <c r="AR1648" s="217"/>
      <c r="AS1648" s="217"/>
      <c r="AT1648" s="217"/>
      <c r="AU1648" s="217"/>
      <c r="AV1648" s="217"/>
    </row>
    <row r="1649" spans="36:48" x14ac:dyDescent="0.45">
      <c r="AJ1649" s="217"/>
      <c r="AK1649" s="217"/>
      <c r="AL1649" s="217"/>
      <c r="AM1649" s="217"/>
      <c r="AN1649" s="217"/>
      <c r="AO1649" s="217"/>
      <c r="AP1649" s="217"/>
      <c r="AQ1649" s="217"/>
      <c r="AR1649" s="217"/>
      <c r="AS1649" s="217"/>
      <c r="AT1649" s="217"/>
      <c r="AU1649" s="217"/>
      <c r="AV1649" s="217"/>
    </row>
    <row r="1650" spans="36:48" x14ac:dyDescent="0.45">
      <c r="AJ1650" s="217"/>
      <c r="AK1650" s="217"/>
      <c r="AL1650" s="217"/>
      <c r="AM1650" s="217"/>
      <c r="AN1650" s="217"/>
      <c r="AO1650" s="217"/>
      <c r="AP1650" s="217"/>
      <c r="AQ1650" s="217"/>
      <c r="AR1650" s="217"/>
      <c r="AS1650" s="217"/>
      <c r="AT1650" s="217"/>
      <c r="AU1650" s="217"/>
      <c r="AV1650" s="217"/>
    </row>
    <row r="1651" spans="36:48" x14ac:dyDescent="0.45">
      <c r="AJ1651" s="217"/>
      <c r="AK1651" s="217"/>
      <c r="AL1651" s="217"/>
      <c r="AM1651" s="217"/>
      <c r="AN1651" s="217"/>
      <c r="AO1651" s="217"/>
      <c r="AP1651" s="217"/>
      <c r="AQ1651" s="217"/>
      <c r="AR1651" s="217"/>
      <c r="AS1651" s="217"/>
      <c r="AT1651" s="217"/>
      <c r="AU1651" s="217"/>
      <c r="AV1651" s="217"/>
    </row>
    <row r="1652" spans="36:48" x14ac:dyDescent="0.45">
      <c r="AJ1652" s="217"/>
      <c r="AK1652" s="217"/>
      <c r="AL1652" s="217"/>
      <c r="AM1652" s="217"/>
      <c r="AN1652" s="217"/>
      <c r="AO1652" s="217"/>
      <c r="AP1652" s="217"/>
      <c r="AQ1652" s="217"/>
      <c r="AR1652" s="217"/>
      <c r="AS1652" s="217"/>
      <c r="AT1652" s="217"/>
      <c r="AU1652" s="217"/>
      <c r="AV1652" s="217"/>
    </row>
    <row r="1653" spans="36:48" x14ac:dyDescent="0.45">
      <c r="AJ1653" s="217"/>
      <c r="AK1653" s="217"/>
      <c r="AL1653" s="217"/>
      <c r="AM1653" s="217"/>
      <c r="AN1653" s="217"/>
      <c r="AO1653" s="217"/>
      <c r="AP1653" s="217"/>
      <c r="AQ1653" s="217"/>
      <c r="AR1653" s="217"/>
      <c r="AS1653" s="217"/>
      <c r="AT1653" s="217"/>
      <c r="AU1653" s="217"/>
      <c r="AV1653" s="217"/>
    </row>
    <row r="1654" spans="36:48" x14ac:dyDescent="0.45">
      <c r="AJ1654" s="217"/>
      <c r="AK1654" s="217"/>
      <c r="AL1654" s="217"/>
      <c r="AM1654" s="217"/>
      <c r="AN1654" s="217"/>
      <c r="AO1654" s="217"/>
      <c r="AP1654" s="217"/>
      <c r="AQ1654" s="217"/>
      <c r="AR1654" s="217"/>
      <c r="AS1654" s="217"/>
      <c r="AT1654" s="217"/>
      <c r="AU1654" s="217"/>
      <c r="AV1654" s="217"/>
    </row>
    <row r="1655" spans="36:48" x14ac:dyDescent="0.45">
      <c r="AJ1655" s="217"/>
      <c r="AK1655" s="217"/>
      <c r="AL1655" s="217"/>
      <c r="AM1655" s="217"/>
      <c r="AN1655" s="217"/>
      <c r="AO1655" s="217"/>
      <c r="AP1655" s="217"/>
      <c r="AQ1655" s="217"/>
      <c r="AR1655" s="217"/>
      <c r="AS1655" s="217"/>
      <c r="AT1655" s="217"/>
      <c r="AU1655" s="217"/>
      <c r="AV1655" s="217"/>
    </row>
    <row r="1656" spans="36:48" x14ac:dyDescent="0.45">
      <c r="AJ1656" s="217"/>
      <c r="AK1656" s="217"/>
      <c r="AL1656" s="217"/>
      <c r="AM1656" s="217"/>
      <c r="AN1656" s="217"/>
      <c r="AO1656" s="217"/>
      <c r="AP1656" s="217"/>
      <c r="AQ1656" s="217"/>
      <c r="AR1656" s="217"/>
      <c r="AS1656" s="217"/>
      <c r="AT1656" s="217"/>
      <c r="AU1656" s="217"/>
      <c r="AV1656" s="217"/>
    </row>
    <row r="1657" spans="36:48" x14ac:dyDescent="0.45">
      <c r="AJ1657" s="217"/>
      <c r="AK1657" s="217"/>
      <c r="AL1657" s="217"/>
      <c r="AM1657" s="217"/>
      <c r="AN1657" s="217"/>
      <c r="AO1657" s="217"/>
      <c r="AP1657" s="217"/>
      <c r="AQ1657" s="217"/>
      <c r="AR1657" s="217"/>
      <c r="AS1657" s="217"/>
      <c r="AT1657" s="217"/>
      <c r="AU1657" s="217"/>
      <c r="AV1657" s="217"/>
    </row>
    <row r="1658" spans="36:48" x14ac:dyDescent="0.45">
      <c r="AJ1658" s="217"/>
      <c r="AK1658" s="217"/>
      <c r="AL1658" s="217"/>
      <c r="AM1658" s="217"/>
      <c r="AN1658" s="217"/>
      <c r="AO1658" s="217"/>
      <c r="AP1658" s="217"/>
      <c r="AQ1658" s="217"/>
      <c r="AR1658" s="217"/>
      <c r="AS1658" s="217"/>
      <c r="AT1658" s="217"/>
      <c r="AU1658" s="217"/>
      <c r="AV1658" s="217"/>
    </row>
    <row r="1659" spans="36:48" x14ac:dyDescent="0.45">
      <c r="AJ1659" s="217"/>
      <c r="AK1659" s="217"/>
      <c r="AL1659" s="217"/>
      <c r="AM1659" s="217"/>
      <c r="AN1659" s="217"/>
      <c r="AO1659" s="217"/>
      <c r="AP1659" s="217"/>
      <c r="AQ1659" s="217"/>
      <c r="AR1659" s="217"/>
      <c r="AS1659" s="217"/>
      <c r="AT1659" s="217"/>
      <c r="AU1659" s="217"/>
      <c r="AV1659" s="217"/>
    </row>
    <row r="1660" spans="36:48" x14ac:dyDescent="0.45">
      <c r="AJ1660" s="217"/>
      <c r="AK1660" s="217"/>
      <c r="AL1660" s="217"/>
      <c r="AM1660" s="217"/>
      <c r="AN1660" s="217"/>
      <c r="AO1660" s="217"/>
      <c r="AP1660" s="217"/>
      <c r="AQ1660" s="217"/>
      <c r="AR1660" s="217"/>
      <c r="AS1660" s="217"/>
      <c r="AT1660" s="217"/>
      <c r="AU1660" s="217"/>
      <c r="AV1660" s="217"/>
    </row>
    <row r="1661" spans="36:48" x14ac:dyDescent="0.45">
      <c r="AJ1661" s="217"/>
      <c r="AK1661" s="217"/>
      <c r="AL1661" s="217"/>
      <c r="AM1661" s="217"/>
      <c r="AN1661" s="217"/>
      <c r="AO1661" s="217"/>
      <c r="AP1661" s="217"/>
      <c r="AQ1661" s="217"/>
      <c r="AR1661" s="217"/>
      <c r="AS1661" s="217"/>
      <c r="AT1661" s="217"/>
      <c r="AU1661" s="217"/>
      <c r="AV1661" s="217"/>
    </row>
    <row r="1662" spans="36:48" x14ac:dyDescent="0.45">
      <c r="AJ1662" s="217"/>
      <c r="AK1662" s="217"/>
      <c r="AL1662" s="217"/>
      <c r="AM1662" s="217"/>
      <c r="AN1662" s="217"/>
      <c r="AO1662" s="217"/>
      <c r="AP1662" s="217"/>
      <c r="AQ1662" s="217"/>
      <c r="AR1662" s="217"/>
      <c r="AS1662" s="217"/>
      <c r="AT1662" s="217"/>
      <c r="AU1662" s="217"/>
      <c r="AV1662" s="217"/>
    </row>
    <row r="1663" spans="36:48" x14ac:dyDescent="0.45">
      <c r="AJ1663" s="217"/>
      <c r="AK1663" s="217"/>
      <c r="AL1663" s="217"/>
      <c r="AM1663" s="217"/>
      <c r="AN1663" s="217"/>
      <c r="AO1663" s="217"/>
      <c r="AP1663" s="217"/>
      <c r="AQ1663" s="217"/>
      <c r="AR1663" s="217"/>
      <c r="AS1663" s="217"/>
      <c r="AT1663" s="217"/>
      <c r="AU1663" s="217"/>
      <c r="AV1663" s="217"/>
    </row>
    <row r="1664" spans="36:48" x14ac:dyDescent="0.45">
      <c r="AJ1664" s="217"/>
      <c r="AK1664" s="217"/>
      <c r="AL1664" s="217"/>
      <c r="AM1664" s="217"/>
      <c r="AN1664" s="217"/>
      <c r="AO1664" s="217"/>
      <c r="AP1664" s="217"/>
      <c r="AQ1664" s="217"/>
      <c r="AR1664" s="217"/>
      <c r="AS1664" s="217"/>
      <c r="AT1664" s="217"/>
      <c r="AU1664" s="217"/>
      <c r="AV1664" s="217"/>
    </row>
    <row r="1665" spans="36:48" x14ac:dyDescent="0.45">
      <c r="AJ1665" s="217"/>
      <c r="AK1665" s="217"/>
      <c r="AL1665" s="217"/>
      <c r="AM1665" s="217"/>
      <c r="AN1665" s="217"/>
      <c r="AO1665" s="217"/>
      <c r="AP1665" s="217"/>
      <c r="AQ1665" s="217"/>
      <c r="AR1665" s="217"/>
      <c r="AS1665" s="217"/>
      <c r="AT1665" s="217"/>
      <c r="AU1665" s="217"/>
      <c r="AV1665" s="217"/>
    </row>
    <row r="1666" spans="36:48" x14ac:dyDescent="0.45">
      <c r="AJ1666" s="217"/>
      <c r="AK1666" s="217"/>
      <c r="AL1666" s="217"/>
      <c r="AM1666" s="217"/>
      <c r="AN1666" s="217"/>
      <c r="AO1666" s="217"/>
      <c r="AP1666" s="217"/>
      <c r="AQ1666" s="217"/>
      <c r="AR1666" s="217"/>
      <c r="AS1666" s="217"/>
      <c r="AT1666" s="217"/>
      <c r="AU1666" s="217"/>
      <c r="AV1666" s="217"/>
    </row>
    <row r="1667" spans="36:48" x14ac:dyDescent="0.45">
      <c r="AJ1667" s="217"/>
      <c r="AK1667" s="217"/>
      <c r="AL1667" s="217"/>
      <c r="AM1667" s="217"/>
      <c r="AN1667" s="217"/>
      <c r="AO1667" s="217"/>
      <c r="AP1667" s="217"/>
      <c r="AQ1667" s="217"/>
      <c r="AR1667" s="217"/>
      <c r="AS1667" s="217"/>
      <c r="AT1667" s="217"/>
      <c r="AU1667" s="217"/>
      <c r="AV1667" s="217"/>
    </row>
    <row r="1668" spans="36:48" x14ac:dyDescent="0.45">
      <c r="AJ1668" s="217"/>
      <c r="AK1668" s="217"/>
      <c r="AL1668" s="217"/>
      <c r="AM1668" s="217"/>
      <c r="AN1668" s="217"/>
      <c r="AO1668" s="217"/>
      <c r="AP1668" s="217"/>
      <c r="AQ1668" s="217"/>
      <c r="AR1668" s="217"/>
      <c r="AS1668" s="217"/>
      <c r="AT1668" s="217"/>
      <c r="AU1668" s="217"/>
      <c r="AV1668" s="217"/>
    </row>
    <row r="1669" spans="36:48" x14ac:dyDescent="0.45">
      <c r="AJ1669" s="217"/>
      <c r="AK1669" s="217"/>
      <c r="AL1669" s="217"/>
      <c r="AM1669" s="217"/>
      <c r="AN1669" s="217"/>
      <c r="AO1669" s="217"/>
      <c r="AP1669" s="217"/>
      <c r="AQ1669" s="217"/>
      <c r="AR1669" s="217"/>
      <c r="AS1669" s="217"/>
      <c r="AT1669" s="217"/>
      <c r="AU1669" s="217"/>
      <c r="AV1669" s="217"/>
    </row>
    <row r="1670" spans="36:48" x14ac:dyDescent="0.45">
      <c r="AJ1670" s="217"/>
      <c r="AK1670" s="217"/>
      <c r="AL1670" s="217"/>
      <c r="AM1670" s="217"/>
      <c r="AN1670" s="217"/>
      <c r="AO1670" s="217"/>
      <c r="AP1670" s="217"/>
      <c r="AQ1670" s="217"/>
      <c r="AR1670" s="217"/>
      <c r="AS1670" s="217"/>
      <c r="AT1670" s="217"/>
      <c r="AU1670" s="217"/>
      <c r="AV1670" s="217"/>
    </row>
    <row r="1671" spans="36:48" x14ac:dyDescent="0.45">
      <c r="AJ1671" s="217"/>
      <c r="AK1671" s="217"/>
      <c r="AL1671" s="217"/>
      <c r="AM1671" s="217"/>
      <c r="AN1671" s="217"/>
      <c r="AO1671" s="217"/>
      <c r="AP1671" s="217"/>
      <c r="AQ1671" s="217"/>
      <c r="AR1671" s="217"/>
      <c r="AS1671" s="217"/>
      <c r="AT1671" s="217"/>
      <c r="AU1671" s="217"/>
      <c r="AV1671" s="217"/>
    </row>
    <row r="1672" spans="36:48" x14ac:dyDescent="0.45">
      <c r="AJ1672" s="217"/>
      <c r="AK1672" s="217"/>
      <c r="AL1672" s="217"/>
      <c r="AM1672" s="217"/>
      <c r="AN1672" s="217"/>
      <c r="AO1672" s="217"/>
      <c r="AP1672" s="217"/>
      <c r="AQ1672" s="217"/>
      <c r="AR1672" s="217"/>
      <c r="AS1672" s="217"/>
      <c r="AT1672" s="217"/>
      <c r="AU1672" s="217"/>
      <c r="AV1672" s="217"/>
    </row>
    <row r="1673" spans="36:48" x14ac:dyDescent="0.45">
      <c r="AJ1673" s="217"/>
      <c r="AK1673" s="217"/>
      <c r="AL1673" s="217"/>
      <c r="AM1673" s="217"/>
      <c r="AN1673" s="217"/>
      <c r="AO1673" s="217"/>
      <c r="AP1673" s="217"/>
      <c r="AQ1673" s="217"/>
      <c r="AR1673" s="217"/>
      <c r="AS1673" s="217"/>
      <c r="AT1673" s="217"/>
      <c r="AU1673" s="217"/>
      <c r="AV1673" s="217"/>
    </row>
    <row r="1674" spans="36:48" x14ac:dyDescent="0.45">
      <c r="AJ1674" s="217"/>
      <c r="AK1674" s="217"/>
      <c r="AL1674" s="217"/>
      <c r="AM1674" s="217"/>
      <c r="AN1674" s="217"/>
      <c r="AO1674" s="217"/>
      <c r="AP1674" s="217"/>
      <c r="AQ1674" s="217"/>
      <c r="AR1674" s="217"/>
      <c r="AS1674" s="217"/>
      <c r="AT1674" s="217"/>
      <c r="AU1674" s="217"/>
      <c r="AV1674" s="217"/>
    </row>
    <row r="1675" spans="36:48" x14ac:dyDescent="0.45">
      <c r="AJ1675" s="217"/>
      <c r="AK1675" s="217"/>
      <c r="AL1675" s="217"/>
      <c r="AM1675" s="217"/>
      <c r="AN1675" s="217"/>
      <c r="AO1675" s="217"/>
      <c r="AP1675" s="217"/>
      <c r="AQ1675" s="217"/>
      <c r="AR1675" s="217"/>
      <c r="AS1675" s="217"/>
      <c r="AT1675" s="217"/>
      <c r="AU1675" s="217"/>
      <c r="AV1675" s="217"/>
    </row>
    <row r="1676" spans="36:48" x14ac:dyDescent="0.45">
      <c r="AJ1676" s="217"/>
      <c r="AK1676" s="217"/>
      <c r="AL1676" s="217"/>
      <c r="AM1676" s="217"/>
      <c r="AN1676" s="217"/>
      <c r="AO1676" s="217"/>
      <c r="AP1676" s="217"/>
      <c r="AQ1676" s="217"/>
      <c r="AR1676" s="217"/>
      <c r="AS1676" s="217"/>
      <c r="AT1676" s="217"/>
      <c r="AU1676" s="217"/>
      <c r="AV1676" s="217"/>
    </row>
    <row r="1677" spans="36:48" x14ac:dyDescent="0.45">
      <c r="AJ1677" s="217"/>
      <c r="AK1677" s="217"/>
      <c r="AL1677" s="217"/>
      <c r="AM1677" s="217"/>
      <c r="AN1677" s="217"/>
      <c r="AO1677" s="217"/>
      <c r="AP1677" s="217"/>
      <c r="AQ1677" s="217"/>
      <c r="AR1677" s="217"/>
      <c r="AS1677" s="217"/>
      <c r="AT1677" s="217"/>
      <c r="AU1677" s="217"/>
      <c r="AV1677" s="217"/>
    </row>
    <row r="1678" spans="36:48" x14ac:dyDescent="0.45">
      <c r="AJ1678" s="217"/>
      <c r="AK1678" s="217"/>
      <c r="AL1678" s="217"/>
      <c r="AM1678" s="217"/>
      <c r="AN1678" s="217"/>
      <c r="AO1678" s="217"/>
      <c r="AP1678" s="217"/>
      <c r="AQ1678" s="217"/>
      <c r="AR1678" s="217"/>
      <c r="AS1678" s="217"/>
      <c r="AT1678" s="217"/>
      <c r="AU1678" s="217"/>
      <c r="AV1678" s="217"/>
    </row>
    <row r="1679" spans="36:48" x14ac:dyDescent="0.45">
      <c r="AJ1679" s="217"/>
      <c r="AK1679" s="217"/>
      <c r="AL1679" s="217"/>
      <c r="AM1679" s="217"/>
      <c r="AN1679" s="217"/>
      <c r="AO1679" s="217"/>
      <c r="AP1679" s="217"/>
      <c r="AQ1679" s="217"/>
      <c r="AR1679" s="217"/>
      <c r="AS1679" s="217"/>
      <c r="AT1679" s="217"/>
      <c r="AU1679" s="217"/>
      <c r="AV1679" s="217"/>
    </row>
    <row r="1680" spans="36:48" x14ac:dyDescent="0.45">
      <c r="AJ1680" s="217"/>
      <c r="AK1680" s="217"/>
      <c r="AL1680" s="217"/>
      <c r="AM1680" s="217"/>
      <c r="AN1680" s="217"/>
      <c r="AO1680" s="217"/>
      <c r="AP1680" s="217"/>
      <c r="AQ1680" s="217"/>
      <c r="AR1680" s="217"/>
      <c r="AS1680" s="217"/>
      <c r="AT1680" s="217"/>
      <c r="AU1680" s="217"/>
      <c r="AV1680" s="217"/>
    </row>
    <row r="1681" spans="36:48" x14ac:dyDescent="0.45">
      <c r="AJ1681" s="217"/>
      <c r="AK1681" s="217"/>
      <c r="AL1681" s="217"/>
      <c r="AM1681" s="217"/>
      <c r="AN1681" s="217"/>
      <c r="AO1681" s="217"/>
      <c r="AP1681" s="217"/>
      <c r="AQ1681" s="217"/>
      <c r="AR1681" s="217"/>
      <c r="AS1681" s="217"/>
      <c r="AT1681" s="217"/>
      <c r="AU1681" s="217"/>
      <c r="AV1681" s="217"/>
    </row>
    <row r="1682" spans="36:48" x14ac:dyDescent="0.45">
      <c r="AJ1682" s="217"/>
      <c r="AK1682" s="217"/>
      <c r="AL1682" s="217"/>
      <c r="AM1682" s="217"/>
      <c r="AN1682" s="217"/>
      <c r="AO1682" s="217"/>
      <c r="AP1682" s="217"/>
      <c r="AQ1682" s="217"/>
      <c r="AR1682" s="217"/>
      <c r="AS1682" s="217"/>
      <c r="AT1682" s="217"/>
      <c r="AU1682" s="217"/>
      <c r="AV1682" s="217"/>
    </row>
    <row r="1683" spans="36:48" x14ac:dyDescent="0.45">
      <c r="AJ1683" s="217"/>
      <c r="AK1683" s="217"/>
      <c r="AL1683" s="217"/>
      <c r="AM1683" s="217"/>
      <c r="AN1683" s="217"/>
      <c r="AO1683" s="217"/>
      <c r="AP1683" s="217"/>
      <c r="AQ1683" s="217"/>
      <c r="AR1683" s="217"/>
      <c r="AS1683" s="217"/>
      <c r="AT1683" s="217"/>
      <c r="AU1683" s="217"/>
      <c r="AV1683" s="217"/>
    </row>
    <row r="1684" spans="36:48" x14ac:dyDescent="0.45">
      <c r="AJ1684" s="217"/>
      <c r="AK1684" s="217"/>
      <c r="AL1684" s="217"/>
      <c r="AM1684" s="217"/>
      <c r="AN1684" s="217"/>
      <c r="AO1684" s="217"/>
      <c r="AP1684" s="217"/>
      <c r="AQ1684" s="217"/>
      <c r="AR1684" s="217"/>
      <c r="AS1684" s="217"/>
      <c r="AT1684" s="217"/>
      <c r="AU1684" s="217"/>
      <c r="AV1684" s="217"/>
    </row>
    <row r="1685" spans="36:48" x14ac:dyDescent="0.45">
      <c r="AJ1685" s="217"/>
      <c r="AK1685" s="217"/>
      <c r="AL1685" s="217"/>
      <c r="AM1685" s="217"/>
      <c r="AN1685" s="217"/>
      <c r="AO1685" s="217"/>
      <c r="AP1685" s="217"/>
      <c r="AQ1685" s="217"/>
      <c r="AR1685" s="217"/>
      <c r="AS1685" s="217"/>
      <c r="AT1685" s="217"/>
      <c r="AU1685" s="217"/>
      <c r="AV1685" s="217"/>
    </row>
    <row r="1686" spans="36:48" x14ac:dyDescent="0.45">
      <c r="AJ1686" s="217"/>
      <c r="AK1686" s="217"/>
      <c r="AL1686" s="217"/>
      <c r="AM1686" s="217"/>
      <c r="AN1686" s="217"/>
      <c r="AO1686" s="217"/>
      <c r="AP1686" s="217"/>
      <c r="AQ1686" s="217"/>
      <c r="AR1686" s="217"/>
      <c r="AS1686" s="217"/>
      <c r="AT1686" s="217"/>
      <c r="AU1686" s="217"/>
      <c r="AV1686" s="217"/>
    </row>
    <row r="1687" spans="36:48" x14ac:dyDescent="0.45">
      <c r="AJ1687" s="217"/>
      <c r="AK1687" s="217"/>
      <c r="AL1687" s="217"/>
      <c r="AM1687" s="217"/>
      <c r="AN1687" s="217"/>
      <c r="AO1687" s="217"/>
      <c r="AP1687" s="217"/>
      <c r="AQ1687" s="217"/>
      <c r="AR1687" s="217"/>
      <c r="AS1687" s="217"/>
      <c r="AT1687" s="217"/>
      <c r="AU1687" s="217"/>
      <c r="AV1687" s="217"/>
    </row>
    <row r="1688" spans="36:48" x14ac:dyDescent="0.45">
      <c r="AJ1688" s="217"/>
      <c r="AK1688" s="217"/>
      <c r="AL1688" s="217"/>
      <c r="AM1688" s="217"/>
      <c r="AN1688" s="217"/>
      <c r="AO1688" s="217"/>
      <c r="AP1688" s="217"/>
      <c r="AQ1688" s="217"/>
      <c r="AR1688" s="217"/>
      <c r="AS1688" s="217"/>
      <c r="AT1688" s="217"/>
      <c r="AU1688" s="217"/>
      <c r="AV1688" s="217"/>
    </row>
    <row r="1689" spans="36:48" x14ac:dyDescent="0.45">
      <c r="AJ1689" s="217"/>
      <c r="AK1689" s="217"/>
      <c r="AL1689" s="217"/>
      <c r="AM1689" s="217"/>
      <c r="AN1689" s="217"/>
      <c r="AO1689" s="217"/>
      <c r="AP1689" s="217"/>
      <c r="AQ1689" s="217"/>
      <c r="AR1689" s="217"/>
      <c r="AS1689" s="217"/>
      <c r="AT1689" s="217"/>
      <c r="AU1689" s="217"/>
      <c r="AV1689" s="217"/>
    </row>
    <row r="1690" spans="36:48" x14ac:dyDescent="0.45">
      <c r="AJ1690" s="217"/>
      <c r="AK1690" s="217"/>
      <c r="AL1690" s="217"/>
      <c r="AM1690" s="217"/>
      <c r="AN1690" s="217"/>
      <c r="AO1690" s="217"/>
      <c r="AP1690" s="217"/>
      <c r="AQ1690" s="217"/>
      <c r="AR1690" s="217"/>
      <c r="AS1690" s="217"/>
      <c r="AT1690" s="217"/>
      <c r="AU1690" s="217"/>
      <c r="AV1690" s="217"/>
    </row>
    <row r="1691" spans="36:48" x14ac:dyDescent="0.45">
      <c r="AJ1691" s="217"/>
      <c r="AK1691" s="217"/>
      <c r="AL1691" s="217"/>
      <c r="AM1691" s="217"/>
      <c r="AN1691" s="217"/>
      <c r="AO1691" s="217"/>
      <c r="AP1691" s="217"/>
      <c r="AQ1691" s="217"/>
      <c r="AR1691" s="217"/>
      <c r="AS1691" s="217"/>
      <c r="AT1691" s="217"/>
      <c r="AU1691" s="217"/>
      <c r="AV1691" s="217"/>
    </row>
    <row r="1692" spans="36:48" x14ac:dyDescent="0.45">
      <c r="AJ1692" s="217"/>
      <c r="AK1692" s="217"/>
      <c r="AL1692" s="217"/>
      <c r="AM1692" s="217"/>
      <c r="AN1692" s="217"/>
      <c r="AO1692" s="217"/>
      <c r="AP1692" s="217"/>
      <c r="AQ1692" s="217"/>
      <c r="AR1692" s="217"/>
      <c r="AS1692" s="217"/>
      <c r="AT1692" s="217"/>
      <c r="AU1692" s="217"/>
      <c r="AV1692" s="217"/>
    </row>
    <row r="1693" spans="36:48" x14ac:dyDescent="0.45">
      <c r="AJ1693" s="217"/>
      <c r="AK1693" s="217"/>
      <c r="AL1693" s="217"/>
      <c r="AM1693" s="217"/>
      <c r="AN1693" s="217"/>
      <c r="AO1693" s="217"/>
      <c r="AP1693" s="217"/>
      <c r="AQ1693" s="217"/>
      <c r="AR1693" s="217"/>
      <c r="AS1693" s="217"/>
      <c r="AT1693" s="217"/>
      <c r="AU1693" s="217"/>
      <c r="AV1693" s="217"/>
    </row>
    <row r="1694" spans="36:48" x14ac:dyDescent="0.45">
      <c r="AJ1694" s="217"/>
      <c r="AK1694" s="217"/>
      <c r="AL1694" s="217"/>
      <c r="AM1694" s="217"/>
      <c r="AN1694" s="217"/>
      <c r="AO1694" s="217"/>
      <c r="AP1694" s="217"/>
      <c r="AQ1694" s="217"/>
      <c r="AR1694" s="217"/>
      <c r="AS1694" s="217"/>
      <c r="AT1694" s="217"/>
      <c r="AU1694" s="217"/>
      <c r="AV1694" s="217"/>
    </row>
    <row r="1695" spans="36:48" x14ac:dyDescent="0.45">
      <c r="AJ1695" s="217"/>
      <c r="AK1695" s="217"/>
      <c r="AL1695" s="217"/>
      <c r="AM1695" s="217"/>
      <c r="AN1695" s="217"/>
      <c r="AO1695" s="217"/>
      <c r="AP1695" s="217"/>
      <c r="AQ1695" s="217"/>
      <c r="AR1695" s="217"/>
      <c r="AS1695" s="217"/>
      <c r="AT1695" s="217"/>
      <c r="AU1695" s="217"/>
      <c r="AV1695" s="217"/>
    </row>
    <row r="1696" spans="36:48" x14ac:dyDescent="0.45">
      <c r="AJ1696" s="217"/>
      <c r="AK1696" s="217"/>
      <c r="AL1696" s="217"/>
      <c r="AM1696" s="217"/>
      <c r="AN1696" s="217"/>
      <c r="AO1696" s="217"/>
      <c r="AP1696" s="217"/>
      <c r="AQ1696" s="217"/>
      <c r="AR1696" s="217"/>
      <c r="AS1696" s="217"/>
      <c r="AT1696" s="217"/>
      <c r="AU1696" s="217"/>
      <c r="AV1696" s="217"/>
    </row>
    <row r="1697" spans="36:48" x14ac:dyDescent="0.45">
      <c r="AJ1697" s="217"/>
      <c r="AK1697" s="217"/>
      <c r="AL1697" s="217"/>
      <c r="AM1697" s="217"/>
      <c r="AN1697" s="217"/>
      <c r="AO1697" s="217"/>
      <c r="AP1697" s="217"/>
      <c r="AQ1697" s="217"/>
      <c r="AR1697" s="217"/>
      <c r="AS1697" s="217"/>
      <c r="AT1697" s="217"/>
      <c r="AU1697" s="217"/>
      <c r="AV1697" s="217"/>
    </row>
    <row r="1698" spans="36:48" x14ac:dyDescent="0.45">
      <c r="AJ1698" s="217"/>
      <c r="AK1698" s="217"/>
      <c r="AL1698" s="217"/>
      <c r="AM1698" s="217"/>
      <c r="AN1698" s="217"/>
      <c r="AO1698" s="217"/>
      <c r="AP1698" s="217"/>
      <c r="AQ1698" s="217"/>
      <c r="AR1698" s="217"/>
      <c r="AS1698" s="217"/>
      <c r="AT1698" s="217"/>
      <c r="AU1698" s="217"/>
      <c r="AV1698" s="217"/>
    </row>
    <row r="1699" spans="36:48" x14ac:dyDescent="0.45">
      <c r="AJ1699" s="217"/>
      <c r="AK1699" s="217"/>
      <c r="AL1699" s="217"/>
      <c r="AM1699" s="217"/>
      <c r="AN1699" s="217"/>
      <c r="AO1699" s="217"/>
      <c r="AP1699" s="217"/>
      <c r="AQ1699" s="217"/>
      <c r="AR1699" s="217"/>
      <c r="AS1699" s="217"/>
      <c r="AT1699" s="217"/>
      <c r="AU1699" s="217"/>
      <c r="AV1699" s="217"/>
    </row>
    <row r="1700" spans="36:48" x14ac:dyDescent="0.45">
      <c r="AJ1700" s="217"/>
      <c r="AK1700" s="217"/>
      <c r="AL1700" s="217"/>
      <c r="AM1700" s="217"/>
      <c r="AN1700" s="217"/>
      <c r="AO1700" s="217"/>
      <c r="AP1700" s="217"/>
      <c r="AQ1700" s="217"/>
      <c r="AR1700" s="217"/>
      <c r="AS1700" s="217"/>
      <c r="AT1700" s="217"/>
      <c r="AU1700" s="217"/>
      <c r="AV1700" s="217"/>
    </row>
    <row r="1701" spans="36:48" x14ac:dyDescent="0.45">
      <c r="AJ1701" s="217"/>
      <c r="AK1701" s="217"/>
      <c r="AL1701" s="217"/>
      <c r="AM1701" s="217"/>
      <c r="AN1701" s="217"/>
      <c r="AO1701" s="217"/>
      <c r="AP1701" s="217"/>
      <c r="AQ1701" s="217"/>
      <c r="AR1701" s="217"/>
      <c r="AS1701" s="217"/>
      <c r="AT1701" s="217"/>
      <c r="AU1701" s="217"/>
      <c r="AV1701" s="217"/>
    </row>
    <row r="1702" spans="36:48" x14ac:dyDescent="0.45">
      <c r="AJ1702" s="217"/>
      <c r="AK1702" s="217"/>
      <c r="AL1702" s="217"/>
      <c r="AM1702" s="217"/>
      <c r="AN1702" s="217"/>
      <c r="AO1702" s="217"/>
      <c r="AP1702" s="217"/>
      <c r="AQ1702" s="217"/>
      <c r="AR1702" s="217"/>
      <c r="AS1702" s="217"/>
      <c r="AT1702" s="217"/>
      <c r="AU1702" s="217"/>
      <c r="AV1702" s="217"/>
    </row>
    <row r="1703" spans="36:48" x14ac:dyDescent="0.45">
      <c r="AJ1703" s="217"/>
      <c r="AK1703" s="217"/>
      <c r="AL1703" s="217"/>
      <c r="AM1703" s="217"/>
      <c r="AN1703" s="217"/>
      <c r="AO1703" s="217"/>
      <c r="AP1703" s="217"/>
      <c r="AQ1703" s="217"/>
      <c r="AR1703" s="217"/>
      <c r="AS1703" s="217"/>
      <c r="AT1703" s="217"/>
      <c r="AU1703" s="217"/>
      <c r="AV1703" s="217"/>
    </row>
    <row r="1704" spans="36:48" x14ac:dyDescent="0.45">
      <c r="AJ1704" s="217"/>
      <c r="AK1704" s="217"/>
      <c r="AL1704" s="217"/>
      <c r="AM1704" s="217"/>
      <c r="AN1704" s="217"/>
      <c r="AO1704" s="217"/>
      <c r="AP1704" s="217"/>
      <c r="AQ1704" s="217"/>
      <c r="AR1704" s="217"/>
      <c r="AS1704" s="217"/>
      <c r="AT1704" s="217"/>
      <c r="AU1704" s="217"/>
      <c r="AV1704" s="217"/>
    </row>
    <row r="1705" spans="36:48" x14ac:dyDescent="0.45">
      <c r="AJ1705" s="217"/>
      <c r="AK1705" s="217"/>
      <c r="AL1705" s="217"/>
      <c r="AM1705" s="217"/>
      <c r="AN1705" s="217"/>
      <c r="AO1705" s="217"/>
      <c r="AP1705" s="217"/>
      <c r="AQ1705" s="217"/>
      <c r="AR1705" s="217"/>
      <c r="AS1705" s="217"/>
      <c r="AT1705" s="217"/>
      <c r="AU1705" s="217"/>
      <c r="AV1705" s="217"/>
    </row>
    <row r="1706" spans="36:48" x14ac:dyDescent="0.45">
      <c r="AJ1706" s="217"/>
      <c r="AK1706" s="217"/>
      <c r="AL1706" s="217"/>
      <c r="AM1706" s="217"/>
      <c r="AN1706" s="217"/>
      <c r="AO1706" s="217"/>
      <c r="AP1706" s="217"/>
      <c r="AQ1706" s="217"/>
      <c r="AR1706" s="217"/>
      <c r="AS1706" s="217"/>
      <c r="AT1706" s="217"/>
      <c r="AU1706" s="217"/>
      <c r="AV1706" s="217"/>
    </row>
    <row r="1707" spans="36:48" x14ac:dyDescent="0.45">
      <c r="AJ1707" s="217"/>
      <c r="AK1707" s="217"/>
      <c r="AL1707" s="217"/>
      <c r="AM1707" s="217"/>
      <c r="AN1707" s="217"/>
      <c r="AO1707" s="217"/>
      <c r="AP1707" s="217"/>
      <c r="AQ1707" s="217"/>
      <c r="AR1707" s="217"/>
      <c r="AS1707" s="217"/>
      <c r="AT1707" s="217"/>
      <c r="AU1707" s="217"/>
      <c r="AV1707" s="217"/>
    </row>
    <row r="1708" spans="36:48" x14ac:dyDescent="0.45">
      <c r="AJ1708" s="217"/>
      <c r="AK1708" s="217"/>
      <c r="AL1708" s="217"/>
      <c r="AM1708" s="217"/>
      <c r="AN1708" s="217"/>
      <c r="AO1708" s="217"/>
      <c r="AP1708" s="217"/>
      <c r="AQ1708" s="217"/>
      <c r="AR1708" s="217"/>
      <c r="AS1708" s="217"/>
      <c r="AT1708" s="217"/>
      <c r="AU1708" s="217"/>
      <c r="AV1708" s="217"/>
    </row>
    <row r="1709" spans="36:48" x14ac:dyDescent="0.45">
      <c r="AJ1709" s="217"/>
      <c r="AK1709" s="217"/>
      <c r="AL1709" s="217"/>
      <c r="AM1709" s="217"/>
      <c r="AN1709" s="217"/>
      <c r="AO1709" s="217"/>
      <c r="AP1709" s="217"/>
      <c r="AQ1709" s="217"/>
      <c r="AR1709" s="217"/>
      <c r="AS1709" s="217"/>
      <c r="AT1709" s="217"/>
      <c r="AU1709" s="217"/>
      <c r="AV1709" s="217"/>
    </row>
    <row r="1710" spans="36:48" x14ac:dyDescent="0.45">
      <c r="AJ1710" s="217"/>
      <c r="AK1710" s="217"/>
      <c r="AL1710" s="217"/>
      <c r="AM1710" s="217"/>
      <c r="AN1710" s="217"/>
      <c r="AO1710" s="217"/>
      <c r="AP1710" s="217"/>
      <c r="AQ1710" s="217"/>
      <c r="AR1710" s="217"/>
      <c r="AS1710" s="217"/>
      <c r="AT1710" s="217"/>
      <c r="AU1710" s="217"/>
      <c r="AV1710" s="217"/>
    </row>
    <row r="1711" spans="36:48" x14ac:dyDescent="0.45">
      <c r="AJ1711" s="217"/>
      <c r="AK1711" s="217"/>
      <c r="AL1711" s="217"/>
      <c r="AM1711" s="217"/>
      <c r="AN1711" s="217"/>
      <c r="AO1711" s="217"/>
      <c r="AP1711" s="217"/>
      <c r="AQ1711" s="217"/>
      <c r="AR1711" s="217"/>
      <c r="AS1711" s="217"/>
      <c r="AT1711" s="217"/>
      <c r="AU1711" s="217"/>
      <c r="AV1711" s="217"/>
    </row>
    <row r="1712" spans="36:48" x14ac:dyDescent="0.45">
      <c r="AJ1712" s="217"/>
      <c r="AK1712" s="217"/>
      <c r="AL1712" s="217"/>
      <c r="AM1712" s="217"/>
      <c r="AN1712" s="217"/>
      <c r="AO1712" s="217"/>
      <c r="AP1712" s="217"/>
      <c r="AQ1712" s="217"/>
      <c r="AR1712" s="217"/>
      <c r="AS1712" s="217"/>
      <c r="AT1712" s="217"/>
      <c r="AU1712" s="217"/>
      <c r="AV1712" s="217"/>
    </row>
    <row r="1713" spans="36:48" x14ac:dyDescent="0.45">
      <c r="AJ1713" s="217"/>
      <c r="AK1713" s="217"/>
      <c r="AL1713" s="217"/>
      <c r="AM1713" s="217"/>
      <c r="AN1713" s="217"/>
      <c r="AO1713" s="217"/>
      <c r="AP1713" s="217"/>
      <c r="AQ1713" s="217"/>
      <c r="AR1713" s="217"/>
      <c r="AS1713" s="217"/>
      <c r="AT1713" s="217"/>
      <c r="AU1713" s="217"/>
      <c r="AV1713" s="217"/>
    </row>
    <row r="1714" spans="36:48" x14ac:dyDescent="0.45">
      <c r="AJ1714" s="217"/>
      <c r="AK1714" s="217"/>
      <c r="AL1714" s="217"/>
      <c r="AM1714" s="217"/>
      <c r="AN1714" s="217"/>
      <c r="AO1714" s="217"/>
      <c r="AP1714" s="217"/>
      <c r="AQ1714" s="217"/>
      <c r="AR1714" s="217"/>
      <c r="AS1714" s="217"/>
      <c r="AT1714" s="217"/>
      <c r="AU1714" s="217"/>
      <c r="AV1714" s="217"/>
    </row>
    <row r="1715" spans="36:48" x14ac:dyDescent="0.45">
      <c r="AJ1715" s="217"/>
      <c r="AK1715" s="217"/>
      <c r="AL1715" s="217"/>
      <c r="AM1715" s="217"/>
      <c r="AN1715" s="217"/>
      <c r="AO1715" s="217"/>
      <c r="AP1715" s="217"/>
      <c r="AQ1715" s="217"/>
      <c r="AR1715" s="217"/>
      <c r="AS1715" s="217"/>
      <c r="AT1715" s="217"/>
      <c r="AU1715" s="217"/>
      <c r="AV1715" s="217"/>
    </row>
    <row r="1716" spans="36:48" x14ac:dyDescent="0.45">
      <c r="AJ1716" s="217"/>
      <c r="AK1716" s="217"/>
      <c r="AL1716" s="217"/>
      <c r="AM1716" s="217"/>
      <c r="AN1716" s="217"/>
      <c r="AO1716" s="217"/>
      <c r="AP1716" s="217"/>
      <c r="AQ1716" s="217"/>
      <c r="AR1716" s="217"/>
      <c r="AS1716" s="217"/>
      <c r="AT1716" s="217"/>
      <c r="AU1716" s="217"/>
      <c r="AV1716" s="217"/>
    </row>
    <row r="1717" spans="36:48" x14ac:dyDescent="0.45">
      <c r="AJ1717" s="217"/>
      <c r="AK1717" s="217"/>
      <c r="AL1717" s="217"/>
      <c r="AM1717" s="217"/>
      <c r="AN1717" s="217"/>
      <c r="AO1717" s="217"/>
      <c r="AP1717" s="217"/>
      <c r="AQ1717" s="217"/>
      <c r="AR1717" s="217"/>
      <c r="AS1717" s="217"/>
      <c r="AT1717" s="217"/>
      <c r="AU1717" s="217"/>
      <c r="AV1717" s="217"/>
    </row>
    <row r="1718" spans="36:48" x14ac:dyDescent="0.45">
      <c r="AJ1718" s="217"/>
      <c r="AK1718" s="217"/>
      <c r="AL1718" s="217"/>
      <c r="AM1718" s="217"/>
      <c r="AN1718" s="217"/>
      <c r="AO1718" s="217"/>
      <c r="AP1718" s="217"/>
      <c r="AQ1718" s="217"/>
      <c r="AR1718" s="217"/>
      <c r="AS1718" s="217"/>
      <c r="AT1718" s="217"/>
      <c r="AU1718" s="217"/>
      <c r="AV1718" s="217"/>
    </row>
    <row r="1719" spans="36:48" x14ac:dyDescent="0.45">
      <c r="AJ1719" s="217"/>
      <c r="AK1719" s="217"/>
      <c r="AL1719" s="217"/>
      <c r="AM1719" s="217"/>
      <c r="AN1719" s="217"/>
      <c r="AO1719" s="217"/>
      <c r="AP1719" s="217"/>
      <c r="AQ1719" s="217"/>
      <c r="AR1719" s="217"/>
      <c r="AS1719" s="217"/>
      <c r="AT1719" s="217"/>
      <c r="AU1719" s="217"/>
      <c r="AV1719" s="217"/>
    </row>
    <row r="1720" spans="36:48" x14ac:dyDescent="0.45">
      <c r="AJ1720" s="217"/>
      <c r="AK1720" s="217"/>
      <c r="AL1720" s="217"/>
      <c r="AM1720" s="217"/>
      <c r="AN1720" s="217"/>
      <c r="AO1720" s="217"/>
      <c r="AP1720" s="217"/>
      <c r="AQ1720" s="217"/>
      <c r="AR1720" s="217"/>
      <c r="AS1720" s="217"/>
      <c r="AT1720" s="217"/>
      <c r="AU1720" s="217"/>
      <c r="AV1720" s="217"/>
    </row>
    <row r="1721" spans="36:48" x14ac:dyDescent="0.45">
      <c r="AJ1721" s="217"/>
      <c r="AK1721" s="217"/>
      <c r="AL1721" s="217"/>
      <c r="AM1721" s="217"/>
      <c r="AN1721" s="217"/>
      <c r="AO1721" s="217"/>
      <c r="AP1721" s="217"/>
      <c r="AQ1721" s="217"/>
      <c r="AR1721" s="217"/>
      <c r="AS1721" s="217"/>
      <c r="AT1721" s="217"/>
      <c r="AU1721" s="217"/>
      <c r="AV1721" s="217"/>
    </row>
    <row r="1722" spans="36:48" x14ac:dyDescent="0.45">
      <c r="AJ1722" s="217"/>
      <c r="AK1722" s="217"/>
      <c r="AL1722" s="217"/>
      <c r="AM1722" s="217"/>
      <c r="AN1722" s="217"/>
      <c r="AO1722" s="217"/>
      <c r="AP1722" s="217"/>
      <c r="AQ1722" s="217"/>
      <c r="AR1722" s="217"/>
      <c r="AS1722" s="217"/>
      <c r="AT1722" s="217"/>
      <c r="AU1722" s="217"/>
      <c r="AV1722" s="217"/>
    </row>
    <row r="1723" spans="36:48" x14ac:dyDescent="0.45">
      <c r="AJ1723" s="217"/>
      <c r="AK1723" s="217"/>
      <c r="AL1723" s="217"/>
      <c r="AM1723" s="217"/>
      <c r="AN1723" s="217"/>
      <c r="AO1723" s="217"/>
      <c r="AP1723" s="217"/>
      <c r="AQ1723" s="217"/>
      <c r="AR1723" s="217"/>
      <c r="AS1723" s="217"/>
      <c r="AT1723" s="217"/>
      <c r="AU1723" s="217"/>
      <c r="AV1723" s="217"/>
    </row>
    <row r="1724" spans="36:48" x14ac:dyDescent="0.45">
      <c r="AJ1724" s="217"/>
      <c r="AK1724" s="217"/>
      <c r="AL1724" s="217"/>
      <c r="AM1724" s="217"/>
      <c r="AN1724" s="217"/>
      <c r="AO1724" s="217"/>
      <c r="AP1724" s="217"/>
      <c r="AQ1724" s="217"/>
      <c r="AR1724" s="217"/>
      <c r="AS1724" s="217"/>
      <c r="AT1724" s="217"/>
      <c r="AU1724" s="217"/>
      <c r="AV1724" s="217"/>
    </row>
    <row r="1725" spans="36:48" x14ac:dyDescent="0.45">
      <c r="AJ1725" s="217"/>
      <c r="AK1725" s="217"/>
      <c r="AL1725" s="217"/>
      <c r="AM1725" s="217"/>
      <c r="AN1725" s="217"/>
      <c r="AO1725" s="217"/>
      <c r="AP1725" s="217"/>
      <c r="AQ1725" s="217"/>
      <c r="AR1725" s="217"/>
      <c r="AS1725" s="217"/>
      <c r="AT1725" s="217"/>
      <c r="AU1725" s="217"/>
      <c r="AV1725" s="217"/>
    </row>
    <row r="1726" spans="36:48" x14ac:dyDescent="0.45">
      <c r="AJ1726" s="217"/>
      <c r="AK1726" s="217"/>
      <c r="AL1726" s="217"/>
      <c r="AM1726" s="217"/>
      <c r="AN1726" s="217"/>
      <c r="AO1726" s="217"/>
      <c r="AP1726" s="217"/>
      <c r="AQ1726" s="217"/>
      <c r="AR1726" s="217"/>
      <c r="AS1726" s="217"/>
      <c r="AT1726" s="217"/>
      <c r="AU1726" s="217"/>
      <c r="AV1726" s="217"/>
    </row>
    <row r="1727" spans="36:48" x14ac:dyDescent="0.45">
      <c r="AJ1727" s="217"/>
      <c r="AK1727" s="217"/>
      <c r="AL1727" s="217"/>
      <c r="AM1727" s="217"/>
      <c r="AN1727" s="217"/>
      <c r="AO1727" s="217"/>
      <c r="AP1727" s="217"/>
      <c r="AQ1727" s="217"/>
      <c r="AR1727" s="217"/>
      <c r="AS1727" s="217"/>
      <c r="AT1727" s="217"/>
      <c r="AU1727" s="217"/>
      <c r="AV1727" s="217"/>
    </row>
    <row r="1728" spans="36:48" x14ac:dyDescent="0.45">
      <c r="AJ1728" s="217"/>
      <c r="AK1728" s="217"/>
      <c r="AL1728" s="217"/>
      <c r="AM1728" s="217"/>
      <c r="AN1728" s="217"/>
      <c r="AO1728" s="217"/>
      <c r="AP1728" s="217"/>
      <c r="AQ1728" s="217"/>
      <c r="AR1728" s="217"/>
      <c r="AS1728" s="217"/>
      <c r="AT1728" s="217"/>
      <c r="AU1728" s="217"/>
      <c r="AV1728" s="217"/>
    </row>
    <row r="1729" spans="36:48" x14ac:dyDescent="0.45">
      <c r="AJ1729" s="217"/>
      <c r="AK1729" s="217"/>
      <c r="AL1729" s="217"/>
      <c r="AM1729" s="217"/>
      <c r="AN1729" s="217"/>
      <c r="AO1729" s="217"/>
      <c r="AP1729" s="217"/>
      <c r="AQ1729" s="217"/>
      <c r="AR1729" s="217"/>
      <c r="AS1729" s="217"/>
      <c r="AT1729" s="217"/>
      <c r="AU1729" s="217"/>
      <c r="AV1729" s="217"/>
    </row>
    <row r="1730" spans="36:48" x14ac:dyDescent="0.45">
      <c r="AJ1730" s="217"/>
      <c r="AK1730" s="217"/>
      <c r="AL1730" s="217"/>
      <c r="AM1730" s="217"/>
      <c r="AN1730" s="217"/>
      <c r="AO1730" s="217"/>
      <c r="AP1730" s="217"/>
      <c r="AQ1730" s="217"/>
      <c r="AR1730" s="217"/>
      <c r="AS1730" s="217"/>
      <c r="AT1730" s="217"/>
      <c r="AU1730" s="217"/>
      <c r="AV1730" s="217"/>
    </row>
    <row r="1731" spans="36:48" x14ac:dyDescent="0.45">
      <c r="AJ1731" s="217"/>
      <c r="AK1731" s="217"/>
      <c r="AL1731" s="217"/>
      <c r="AM1731" s="217"/>
      <c r="AN1731" s="217"/>
      <c r="AO1731" s="217"/>
      <c r="AP1731" s="217"/>
      <c r="AQ1731" s="217"/>
      <c r="AR1731" s="217"/>
      <c r="AS1731" s="217"/>
      <c r="AT1731" s="217"/>
      <c r="AU1731" s="217"/>
      <c r="AV1731" s="217"/>
    </row>
    <row r="1732" spans="36:48" x14ac:dyDescent="0.45">
      <c r="AJ1732" s="217"/>
      <c r="AK1732" s="217"/>
      <c r="AL1732" s="217"/>
      <c r="AM1732" s="217"/>
      <c r="AN1732" s="217"/>
      <c r="AO1732" s="217"/>
      <c r="AP1732" s="217"/>
      <c r="AQ1732" s="217"/>
      <c r="AR1732" s="217"/>
      <c r="AS1732" s="217"/>
      <c r="AT1732" s="217"/>
      <c r="AU1732" s="217"/>
      <c r="AV1732" s="217"/>
    </row>
    <row r="1733" spans="36:48" x14ac:dyDescent="0.45">
      <c r="AJ1733" s="217"/>
      <c r="AK1733" s="217"/>
      <c r="AL1733" s="217"/>
      <c r="AM1733" s="217"/>
      <c r="AN1733" s="217"/>
      <c r="AO1733" s="217"/>
      <c r="AP1733" s="217"/>
      <c r="AQ1733" s="217"/>
      <c r="AR1733" s="217"/>
      <c r="AS1733" s="217"/>
      <c r="AT1733" s="217"/>
      <c r="AU1733" s="217"/>
      <c r="AV1733" s="217"/>
    </row>
    <row r="1734" spans="36:48" x14ac:dyDescent="0.45">
      <c r="AJ1734" s="217"/>
      <c r="AK1734" s="217"/>
      <c r="AL1734" s="217"/>
      <c r="AM1734" s="217"/>
      <c r="AN1734" s="217"/>
      <c r="AO1734" s="217"/>
      <c r="AP1734" s="217"/>
      <c r="AQ1734" s="217"/>
      <c r="AR1734" s="217"/>
      <c r="AS1734" s="217"/>
      <c r="AT1734" s="217"/>
      <c r="AU1734" s="217"/>
      <c r="AV1734" s="217"/>
    </row>
    <row r="1735" spans="36:48" x14ac:dyDescent="0.45">
      <c r="AJ1735" s="217"/>
      <c r="AK1735" s="217"/>
      <c r="AL1735" s="217"/>
      <c r="AM1735" s="217"/>
      <c r="AN1735" s="217"/>
      <c r="AO1735" s="217"/>
      <c r="AP1735" s="217"/>
      <c r="AQ1735" s="217"/>
      <c r="AR1735" s="217"/>
      <c r="AS1735" s="217"/>
      <c r="AT1735" s="217"/>
      <c r="AU1735" s="217"/>
      <c r="AV1735" s="217"/>
    </row>
    <row r="1736" spans="36:48" x14ac:dyDescent="0.45">
      <c r="AJ1736" s="217"/>
      <c r="AK1736" s="217"/>
      <c r="AL1736" s="217"/>
      <c r="AM1736" s="217"/>
      <c r="AN1736" s="217"/>
      <c r="AO1736" s="217"/>
      <c r="AP1736" s="217"/>
      <c r="AQ1736" s="217"/>
      <c r="AR1736" s="217"/>
      <c r="AS1736" s="217"/>
      <c r="AT1736" s="217"/>
      <c r="AU1736" s="217"/>
      <c r="AV1736" s="217"/>
    </row>
    <row r="1737" spans="36:48" x14ac:dyDescent="0.45">
      <c r="AJ1737" s="217"/>
      <c r="AK1737" s="217"/>
      <c r="AL1737" s="217"/>
      <c r="AM1737" s="217"/>
      <c r="AN1737" s="217"/>
      <c r="AO1737" s="217"/>
      <c r="AP1737" s="217"/>
      <c r="AQ1737" s="217"/>
      <c r="AR1737" s="217"/>
      <c r="AS1737" s="217"/>
      <c r="AT1737" s="217"/>
      <c r="AU1737" s="217"/>
      <c r="AV1737" s="217"/>
    </row>
    <row r="1738" spans="36:48" x14ac:dyDescent="0.45">
      <c r="AJ1738" s="217"/>
      <c r="AK1738" s="217"/>
      <c r="AL1738" s="217"/>
      <c r="AM1738" s="217"/>
      <c r="AN1738" s="217"/>
      <c r="AO1738" s="217"/>
      <c r="AP1738" s="217"/>
      <c r="AQ1738" s="217"/>
      <c r="AR1738" s="217"/>
      <c r="AS1738" s="217"/>
      <c r="AT1738" s="217"/>
      <c r="AU1738" s="217"/>
      <c r="AV1738" s="217"/>
    </row>
    <row r="1739" spans="36:48" x14ac:dyDescent="0.45">
      <c r="AJ1739" s="217"/>
      <c r="AK1739" s="217"/>
      <c r="AL1739" s="217"/>
      <c r="AM1739" s="217"/>
      <c r="AN1739" s="217"/>
      <c r="AO1739" s="217"/>
      <c r="AP1739" s="217"/>
      <c r="AQ1739" s="217"/>
      <c r="AR1739" s="217"/>
      <c r="AS1739" s="217"/>
      <c r="AT1739" s="217"/>
      <c r="AU1739" s="217"/>
      <c r="AV1739" s="217"/>
    </row>
    <row r="1740" spans="36:48" x14ac:dyDescent="0.45">
      <c r="AJ1740" s="217"/>
      <c r="AK1740" s="217"/>
      <c r="AL1740" s="217"/>
      <c r="AM1740" s="217"/>
      <c r="AN1740" s="217"/>
      <c r="AO1740" s="217"/>
      <c r="AP1740" s="217"/>
      <c r="AQ1740" s="217"/>
      <c r="AR1740" s="217"/>
      <c r="AS1740" s="217"/>
      <c r="AT1740" s="217"/>
      <c r="AU1740" s="217"/>
      <c r="AV1740" s="217"/>
    </row>
    <row r="1741" spans="36:48" x14ac:dyDescent="0.45">
      <c r="AJ1741" s="217"/>
      <c r="AK1741" s="217"/>
      <c r="AL1741" s="217"/>
      <c r="AM1741" s="217"/>
      <c r="AN1741" s="217"/>
      <c r="AO1741" s="217"/>
      <c r="AP1741" s="217"/>
      <c r="AQ1741" s="217"/>
      <c r="AR1741" s="217"/>
      <c r="AS1741" s="217"/>
      <c r="AT1741" s="217"/>
      <c r="AU1741" s="217"/>
      <c r="AV1741" s="217"/>
    </row>
    <row r="1742" spans="36:48" x14ac:dyDescent="0.45">
      <c r="AJ1742" s="217"/>
      <c r="AK1742" s="217"/>
      <c r="AL1742" s="217"/>
      <c r="AM1742" s="217"/>
      <c r="AN1742" s="217"/>
      <c r="AO1742" s="217"/>
      <c r="AP1742" s="217"/>
      <c r="AQ1742" s="217"/>
      <c r="AR1742" s="217"/>
      <c r="AS1742" s="217"/>
      <c r="AT1742" s="217"/>
      <c r="AU1742" s="217"/>
      <c r="AV1742" s="217"/>
    </row>
    <row r="1743" spans="36:48" x14ac:dyDescent="0.45">
      <c r="AJ1743" s="217"/>
      <c r="AK1743" s="217"/>
      <c r="AL1743" s="217"/>
      <c r="AM1743" s="217"/>
      <c r="AN1743" s="217"/>
      <c r="AO1743" s="217"/>
      <c r="AP1743" s="217"/>
      <c r="AQ1743" s="217"/>
      <c r="AR1743" s="217"/>
      <c r="AS1743" s="217"/>
      <c r="AT1743" s="217"/>
      <c r="AU1743" s="217"/>
      <c r="AV1743" s="217"/>
    </row>
    <row r="1744" spans="36:48" x14ac:dyDescent="0.45">
      <c r="AJ1744" s="217"/>
      <c r="AK1744" s="217"/>
      <c r="AL1744" s="217"/>
      <c r="AM1744" s="217"/>
      <c r="AN1744" s="217"/>
      <c r="AO1744" s="217"/>
      <c r="AP1744" s="217"/>
      <c r="AQ1744" s="217"/>
      <c r="AR1744" s="217"/>
      <c r="AS1744" s="217"/>
      <c r="AT1744" s="217"/>
      <c r="AU1744" s="217"/>
      <c r="AV1744" s="217"/>
    </row>
    <row r="1745" spans="36:48" x14ac:dyDescent="0.45">
      <c r="AJ1745" s="217"/>
      <c r="AK1745" s="217"/>
      <c r="AL1745" s="217"/>
      <c r="AM1745" s="217"/>
      <c r="AN1745" s="217"/>
      <c r="AO1745" s="217"/>
      <c r="AP1745" s="217"/>
      <c r="AQ1745" s="217"/>
      <c r="AR1745" s="217"/>
      <c r="AS1745" s="217"/>
      <c r="AT1745" s="217"/>
      <c r="AU1745" s="217"/>
      <c r="AV1745" s="217"/>
    </row>
    <row r="1746" spans="36:48" x14ac:dyDescent="0.45">
      <c r="AJ1746" s="217"/>
      <c r="AK1746" s="217"/>
      <c r="AL1746" s="217"/>
      <c r="AM1746" s="217"/>
      <c r="AN1746" s="217"/>
      <c r="AO1746" s="217"/>
      <c r="AP1746" s="217"/>
      <c r="AQ1746" s="217"/>
      <c r="AR1746" s="217"/>
      <c r="AS1746" s="217"/>
      <c r="AT1746" s="217"/>
      <c r="AU1746" s="217"/>
      <c r="AV1746" s="217"/>
    </row>
    <row r="1747" spans="36:48" x14ac:dyDescent="0.45">
      <c r="AJ1747" s="217"/>
      <c r="AK1747" s="217"/>
      <c r="AL1747" s="217"/>
      <c r="AM1747" s="217"/>
      <c r="AN1747" s="217"/>
      <c r="AO1747" s="217"/>
      <c r="AP1747" s="217"/>
      <c r="AQ1747" s="217"/>
      <c r="AR1747" s="217"/>
      <c r="AS1747" s="217"/>
      <c r="AT1747" s="217"/>
      <c r="AU1747" s="217"/>
      <c r="AV1747" s="217"/>
    </row>
    <row r="1748" spans="36:48" x14ac:dyDescent="0.45">
      <c r="AJ1748" s="217"/>
      <c r="AK1748" s="217"/>
      <c r="AL1748" s="217"/>
      <c r="AM1748" s="217"/>
      <c r="AN1748" s="217"/>
      <c r="AO1748" s="217"/>
      <c r="AP1748" s="217"/>
      <c r="AQ1748" s="217"/>
      <c r="AR1748" s="217"/>
      <c r="AS1748" s="217"/>
      <c r="AT1748" s="217"/>
      <c r="AU1748" s="217"/>
      <c r="AV1748" s="217"/>
    </row>
    <row r="1749" spans="36:48" x14ac:dyDescent="0.45">
      <c r="AJ1749" s="217"/>
      <c r="AK1749" s="217"/>
      <c r="AL1749" s="217"/>
      <c r="AM1749" s="217"/>
      <c r="AN1749" s="217"/>
      <c r="AO1749" s="217"/>
      <c r="AP1749" s="217"/>
      <c r="AQ1749" s="217"/>
      <c r="AR1749" s="217"/>
      <c r="AS1749" s="217"/>
      <c r="AT1749" s="217"/>
      <c r="AU1749" s="217"/>
      <c r="AV1749" s="217"/>
    </row>
    <row r="1750" spans="36:48" x14ac:dyDescent="0.45">
      <c r="AJ1750" s="217"/>
      <c r="AK1750" s="217"/>
      <c r="AL1750" s="217"/>
      <c r="AM1750" s="217"/>
      <c r="AN1750" s="217"/>
      <c r="AO1750" s="217"/>
      <c r="AP1750" s="217"/>
      <c r="AQ1750" s="217"/>
      <c r="AR1750" s="217"/>
      <c r="AS1750" s="217"/>
      <c r="AT1750" s="217"/>
      <c r="AU1750" s="217"/>
      <c r="AV1750" s="217"/>
    </row>
    <row r="1751" spans="36:48" x14ac:dyDescent="0.45">
      <c r="AJ1751" s="217"/>
      <c r="AK1751" s="217"/>
      <c r="AL1751" s="217"/>
      <c r="AM1751" s="217"/>
      <c r="AN1751" s="217"/>
      <c r="AO1751" s="217"/>
      <c r="AP1751" s="217"/>
      <c r="AQ1751" s="217"/>
      <c r="AR1751" s="217"/>
      <c r="AS1751" s="217"/>
      <c r="AT1751" s="217"/>
      <c r="AU1751" s="217"/>
      <c r="AV1751" s="217"/>
    </row>
    <row r="1752" spans="36:48" x14ac:dyDescent="0.45">
      <c r="AJ1752" s="217"/>
      <c r="AK1752" s="217"/>
      <c r="AL1752" s="217"/>
      <c r="AM1752" s="217"/>
      <c r="AN1752" s="217"/>
      <c r="AO1752" s="217"/>
      <c r="AP1752" s="217"/>
      <c r="AQ1752" s="217"/>
      <c r="AR1752" s="217"/>
      <c r="AS1752" s="217"/>
      <c r="AT1752" s="217"/>
      <c r="AU1752" s="217"/>
      <c r="AV1752" s="217"/>
    </row>
    <row r="1753" spans="36:48" x14ac:dyDescent="0.45">
      <c r="AJ1753" s="217"/>
      <c r="AK1753" s="217"/>
      <c r="AL1753" s="217"/>
      <c r="AM1753" s="217"/>
      <c r="AN1753" s="217"/>
      <c r="AO1753" s="217"/>
      <c r="AP1753" s="217"/>
      <c r="AQ1753" s="217"/>
      <c r="AR1753" s="217"/>
      <c r="AS1753" s="217"/>
      <c r="AT1753" s="217"/>
      <c r="AU1753" s="217"/>
      <c r="AV1753" s="217"/>
    </row>
    <row r="1754" spans="36:48" x14ac:dyDescent="0.45">
      <c r="AJ1754" s="217"/>
      <c r="AK1754" s="217"/>
      <c r="AL1754" s="217"/>
      <c r="AM1754" s="217"/>
      <c r="AN1754" s="217"/>
      <c r="AO1754" s="217"/>
      <c r="AP1754" s="217"/>
      <c r="AQ1754" s="217"/>
      <c r="AR1754" s="217"/>
      <c r="AS1754" s="217"/>
      <c r="AT1754" s="217"/>
      <c r="AU1754" s="217"/>
      <c r="AV1754" s="217"/>
    </row>
    <row r="1755" spans="36:48" x14ac:dyDescent="0.45">
      <c r="AJ1755" s="217"/>
      <c r="AK1755" s="217"/>
      <c r="AL1755" s="217"/>
      <c r="AM1755" s="217"/>
      <c r="AN1755" s="217"/>
      <c r="AO1755" s="217"/>
      <c r="AP1755" s="217"/>
      <c r="AQ1755" s="217"/>
      <c r="AR1755" s="217"/>
      <c r="AS1755" s="217"/>
      <c r="AT1755" s="217"/>
      <c r="AU1755" s="217"/>
      <c r="AV1755" s="217"/>
    </row>
    <row r="1756" spans="36:48" x14ac:dyDescent="0.45">
      <c r="AJ1756" s="217"/>
      <c r="AK1756" s="217"/>
      <c r="AL1756" s="217"/>
      <c r="AM1756" s="217"/>
      <c r="AN1756" s="217"/>
      <c r="AO1756" s="217"/>
      <c r="AP1756" s="217"/>
      <c r="AQ1756" s="217"/>
      <c r="AR1756" s="217"/>
      <c r="AS1756" s="217"/>
      <c r="AT1756" s="217"/>
      <c r="AU1756" s="217"/>
      <c r="AV1756" s="217"/>
    </row>
    <row r="1757" spans="36:48" x14ac:dyDescent="0.45">
      <c r="AJ1757" s="217"/>
      <c r="AK1757" s="217"/>
      <c r="AL1757" s="217"/>
      <c r="AM1757" s="217"/>
      <c r="AN1757" s="217"/>
      <c r="AO1757" s="217"/>
      <c r="AP1757" s="217"/>
      <c r="AQ1757" s="217"/>
      <c r="AR1757" s="217"/>
      <c r="AS1757" s="217"/>
      <c r="AT1757" s="217"/>
      <c r="AU1757" s="217"/>
      <c r="AV1757" s="217"/>
    </row>
    <row r="1758" spans="36:48" x14ac:dyDescent="0.45">
      <c r="AJ1758" s="217"/>
      <c r="AK1758" s="217"/>
      <c r="AL1758" s="217"/>
      <c r="AM1758" s="217"/>
      <c r="AN1758" s="217"/>
      <c r="AO1758" s="217"/>
      <c r="AP1758" s="217"/>
      <c r="AQ1758" s="217"/>
      <c r="AR1758" s="217"/>
      <c r="AS1758" s="217"/>
      <c r="AT1758" s="217"/>
      <c r="AU1758" s="217"/>
      <c r="AV1758" s="217"/>
    </row>
    <row r="1759" spans="36:48" x14ac:dyDescent="0.45">
      <c r="AJ1759" s="217"/>
      <c r="AK1759" s="217"/>
      <c r="AL1759" s="217"/>
      <c r="AM1759" s="217"/>
      <c r="AN1759" s="217"/>
      <c r="AO1759" s="217"/>
      <c r="AP1759" s="217"/>
      <c r="AQ1759" s="217"/>
      <c r="AR1759" s="217"/>
      <c r="AS1759" s="217"/>
      <c r="AT1759" s="217"/>
      <c r="AU1759" s="217"/>
      <c r="AV1759" s="217"/>
    </row>
    <row r="1760" spans="36:48" x14ac:dyDescent="0.45">
      <c r="AJ1760" s="217"/>
      <c r="AK1760" s="217"/>
      <c r="AL1760" s="217"/>
      <c r="AM1760" s="217"/>
      <c r="AN1760" s="217"/>
      <c r="AO1760" s="217"/>
      <c r="AP1760" s="217"/>
      <c r="AQ1760" s="217"/>
      <c r="AR1760" s="217"/>
      <c r="AS1760" s="217"/>
      <c r="AT1760" s="217"/>
      <c r="AU1760" s="217"/>
      <c r="AV1760" s="217"/>
    </row>
    <row r="1761" spans="36:48" x14ac:dyDescent="0.45">
      <c r="AJ1761" s="217"/>
      <c r="AK1761" s="217"/>
      <c r="AL1761" s="217"/>
      <c r="AM1761" s="217"/>
      <c r="AN1761" s="217"/>
      <c r="AO1761" s="217"/>
      <c r="AP1761" s="217"/>
      <c r="AQ1761" s="217"/>
      <c r="AR1761" s="217"/>
      <c r="AS1761" s="217"/>
      <c r="AT1761" s="217"/>
      <c r="AU1761" s="217"/>
      <c r="AV1761" s="217"/>
    </row>
    <row r="1762" spans="36:48" x14ac:dyDescent="0.45">
      <c r="AJ1762" s="217"/>
      <c r="AK1762" s="217"/>
      <c r="AL1762" s="217"/>
      <c r="AM1762" s="217"/>
      <c r="AN1762" s="217"/>
      <c r="AO1762" s="217"/>
      <c r="AP1762" s="217"/>
      <c r="AQ1762" s="217"/>
      <c r="AR1762" s="217"/>
      <c r="AS1762" s="217"/>
      <c r="AT1762" s="217"/>
      <c r="AU1762" s="217"/>
      <c r="AV1762" s="217"/>
    </row>
    <row r="1763" spans="36:48" x14ac:dyDescent="0.45">
      <c r="AJ1763" s="217"/>
      <c r="AK1763" s="217"/>
      <c r="AL1763" s="217"/>
      <c r="AM1763" s="217"/>
      <c r="AN1763" s="217"/>
      <c r="AO1763" s="217"/>
      <c r="AP1763" s="217"/>
      <c r="AQ1763" s="217"/>
      <c r="AR1763" s="217"/>
      <c r="AS1763" s="217"/>
      <c r="AT1763" s="217"/>
      <c r="AU1763" s="217"/>
      <c r="AV1763" s="217"/>
    </row>
    <row r="1764" spans="36:48" x14ac:dyDescent="0.45">
      <c r="AJ1764" s="217"/>
      <c r="AK1764" s="217"/>
      <c r="AL1764" s="217"/>
      <c r="AM1764" s="217"/>
      <c r="AN1764" s="217"/>
      <c r="AO1764" s="217"/>
      <c r="AP1764" s="217"/>
      <c r="AQ1764" s="217"/>
      <c r="AR1764" s="217"/>
      <c r="AS1764" s="217"/>
      <c r="AT1764" s="217"/>
      <c r="AU1764" s="217"/>
      <c r="AV1764" s="217"/>
    </row>
    <row r="1765" spans="36:48" x14ac:dyDescent="0.45">
      <c r="AJ1765" s="217"/>
      <c r="AK1765" s="217"/>
      <c r="AL1765" s="217"/>
      <c r="AM1765" s="217"/>
      <c r="AN1765" s="217"/>
      <c r="AO1765" s="217"/>
      <c r="AP1765" s="217"/>
      <c r="AQ1765" s="217"/>
      <c r="AR1765" s="217"/>
      <c r="AS1765" s="217"/>
      <c r="AT1765" s="217"/>
      <c r="AU1765" s="217"/>
      <c r="AV1765" s="217"/>
    </row>
    <row r="1766" spans="36:48" x14ac:dyDescent="0.45">
      <c r="AJ1766" s="217"/>
      <c r="AK1766" s="217"/>
      <c r="AL1766" s="217"/>
      <c r="AM1766" s="217"/>
      <c r="AN1766" s="217"/>
      <c r="AO1766" s="217"/>
      <c r="AP1766" s="217"/>
      <c r="AQ1766" s="217"/>
      <c r="AR1766" s="217"/>
      <c r="AS1766" s="217"/>
      <c r="AT1766" s="217"/>
      <c r="AU1766" s="217"/>
      <c r="AV1766" s="217"/>
    </row>
    <row r="1767" spans="36:48" x14ac:dyDescent="0.45">
      <c r="AJ1767" s="217"/>
      <c r="AK1767" s="217"/>
      <c r="AL1767" s="217"/>
      <c r="AM1767" s="217"/>
      <c r="AN1767" s="217"/>
      <c r="AO1767" s="217"/>
      <c r="AP1767" s="217"/>
      <c r="AQ1767" s="217"/>
      <c r="AR1767" s="217"/>
      <c r="AS1767" s="217"/>
      <c r="AT1767" s="217"/>
      <c r="AU1767" s="217"/>
      <c r="AV1767" s="217"/>
    </row>
    <row r="1768" spans="36:48" x14ac:dyDescent="0.45">
      <c r="AJ1768" s="217"/>
      <c r="AK1768" s="217"/>
      <c r="AL1768" s="217"/>
      <c r="AM1768" s="217"/>
      <c r="AN1768" s="217"/>
      <c r="AO1768" s="217"/>
      <c r="AP1768" s="217"/>
      <c r="AQ1768" s="217"/>
      <c r="AR1768" s="217"/>
      <c r="AS1768" s="217"/>
      <c r="AT1768" s="217"/>
      <c r="AU1768" s="217"/>
      <c r="AV1768" s="217"/>
    </row>
    <row r="1769" spans="36:48" x14ac:dyDescent="0.45">
      <c r="AJ1769" s="217"/>
      <c r="AK1769" s="217"/>
      <c r="AL1769" s="217"/>
      <c r="AM1769" s="217"/>
      <c r="AN1769" s="217"/>
      <c r="AO1769" s="217"/>
      <c r="AP1769" s="217"/>
      <c r="AQ1769" s="217"/>
      <c r="AR1769" s="217"/>
      <c r="AS1769" s="217"/>
      <c r="AT1769" s="217"/>
      <c r="AU1769" s="217"/>
      <c r="AV1769" s="217"/>
    </row>
    <row r="1770" spans="36:48" x14ac:dyDescent="0.45">
      <c r="AJ1770" s="217"/>
      <c r="AK1770" s="217"/>
      <c r="AL1770" s="217"/>
      <c r="AM1770" s="217"/>
      <c r="AN1770" s="217"/>
      <c r="AO1770" s="217"/>
      <c r="AP1770" s="217"/>
      <c r="AQ1770" s="217"/>
      <c r="AR1770" s="217"/>
      <c r="AS1770" s="217"/>
      <c r="AT1770" s="217"/>
      <c r="AU1770" s="217"/>
      <c r="AV1770" s="217"/>
    </row>
    <row r="1771" spans="36:48" x14ac:dyDescent="0.45">
      <c r="AJ1771" s="217"/>
      <c r="AK1771" s="217"/>
      <c r="AL1771" s="217"/>
      <c r="AM1771" s="217"/>
      <c r="AN1771" s="217"/>
      <c r="AO1771" s="217"/>
      <c r="AP1771" s="217"/>
      <c r="AQ1771" s="217"/>
      <c r="AR1771" s="217"/>
      <c r="AS1771" s="217"/>
      <c r="AT1771" s="217"/>
      <c r="AU1771" s="217"/>
      <c r="AV1771" s="217"/>
    </row>
    <row r="1772" spans="36:48" x14ac:dyDescent="0.45">
      <c r="AJ1772" s="217"/>
      <c r="AK1772" s="217"/>
      <c r="AL1772" s="217"/>
      <c r="AM1772" s="217"/>
      <c r="AN1772" s="217"/>
      <c r="AO1772" s="217"/>
      <c r="AP1772" s="217"/>
      <c r="AQ1772" s="217"/>
      <c r="AR1772" s="217"/>
      <c r="AS1772" s="217"/>
      <c r="AT1772" s="217"/>
      <c r="AU1772" s="217"/>
      <c r="AV1772" s="217"/>
    </row>
    <row r="1773" spans="36:48" x14ac:dyDescent="0.45">
      <c r="AJ1773" s="217"/>
      <c r="AK1773" s="217"/>
      <c r="AL1773" s="217"/>
      <c r="AM1773" s="217"/>
      <c r="AN1773" s="217"/>
      <c r="AO1773" s="217"/>
      <c r="AP1773" s="217"/>
      <c r="AQ1773" s="217"/>
      <c r="AR1773" s="217"/>
      <c r="AS1773" s="217"/>
      <c r="AT1773" s="217"/>
      <c r="AU1773" s="217"/>
      <c r="AV1773" s="217"/>
    </row>
    <row r="1774" spans="36:48" x14ac:dyDescent="0.45">
      <c r="AJ1774" s="217"/>
      <c r="AK1774" s="217"/>
      <c r="AL1774" s="217"/>
      <c r="AM1774" s="217"/>
      <c r="AN1774" s="217"/>
      <c r="AO1774" s="217"/>
      <c r="AP1774" s="217"/>
      <c r="AQ1774" s="217"/>
      <c r="AR1774" s="217"/>
      <c r="AS1774" s="217"/>
      <c r="AT1774" s="217"/>
      <c r="AU1774" s="217"/>
      <c r="AV1774" s="217"/>
    </row>
    <row r="1775" spans="36:48" x14ac:dyDescent="0.45">
      <c r="AJ1775" s="217"/>
      <c r="AK1775" s="217"/>
      <c r="AL1775" s="217"/>
      <c r="AM1775" s="217"/>
      <c r="AN1775" s="217"/>
      <c r="AO1775" s="217"/>
      <c r="AP1775" s="217"/>
      <c r="AQ1775" s="217"/>
      <c r="AR1775" s="217"/>
      <c r="AS1775" s="217"/>
      <c r="AT1775" s="217"/>
      <c r="AU1775" s="217"/>
      <c r="AV1775" s="217"/>
    </row>
    <row r="1776" spans="36:48" x14ac:dyDescent="0.45">
      <c r="AJ1776" s="217"/>
      <c r="AK1776" s="217"/>
      <c r="AL1776" s="217"/>
      <c r="AM1776" s="217"/>
      <c r="AN1776" s="217"/>
      <c r="AO1776" s="217"/>
      <c r="AP1776" s="217"/>
      <c r="AQ1776" s="217"/>
      <c r="AR1776" s="217"/>
      <c r="AS1776" s="217"/>
      <c r="AT1776" s="217"/>
      <c r="AU1776" s="217"/>
      <c r="AV1776" s="217"/>
    </row>
    <row r="1777" spans="36:48" x14ac:dyDescent="0.45">
      <c r="AJ1777" s="217"/>
      <c r="AK1777" s="217"/>
      <c r="AL1777" s="217"/>
      <c r="AM1777" s="217"/>
      <c r="AN1777" s="217"/>
      <c r="AO1777" s="217"/>
      <c r="AP1777" s="217"/>
      <c r="AQ1777" s="217"/>
      <c r="AR1777" s="217"/>
      <c r="AS1777" s="217"/>
      <c r="AT1777" s="217"/>
      <c r="AU1777" s="217"/>
      <c r="AV1777" s="217"/>
    </row>
    <row r="1778" spans="36:48" x14ac:dyDescent="0.45">
      <c r="AJ1778" s="217"/>
      <c r="AK1778" s="217"/>
      <c r="AL1778" s="217"/>
      <c r="AM1778" s="217"/>
      <c r="AN1778" s="217"/>
      <c r="AO1778" s="217"/>
      <c r="AP1778" s="217"/>
      <c r="AQ1778" s="217"/>
      <c r="AR1778" s="217"/>
      <c r="AS1778" s="217"/>
      <c r="AT1778" s="217"/>
      <c r="AU1778" s="217"/>
      <c r="AV1778" s="217"/>
    </row>
    <row r="1779" spans="36:48" x14ac:dyDescent="0.45">
      <c r="AJ1779" s="217"/>
      <c r="AK1779" s="217"/>
      <c r="AL1779" s="217"/>
      <c r="AM1779" s="217"/>
      <c r="AN1779" s="217"/>
      <c r="AO1779" s="217"/>
      <c r="AP1779" s="217"/>
      <c r="AQ1779" s="217"/>
      <c r="AR1779" s="217"/>
      <c r="AS1779" s="217"/>
      <c r="AT1779" s="217"/>
      <c r="AU1779" s="217"/>
      <c r="AV1779" s="217"/>
    </row>
    <row r="1780" spans="36:48" x14ac:dyDescent="0.45">
      <c r="AJ1780" s="217"/>
      <c r="AK1780" s="217"/>
      <c r="AL1780" s="217"/>
      <c r="AM1780" s="217"/>
      <c r="AN1780" s="217"/>
      <c r="AO1780" s="217"/>
      <c r="AP1780" s="217"/>
      <c r="AQ1780" s="217"/>
      <c r="AR1780" s="217"/>
      <c r="AS1780" s="217"/>
      <c r="AT1780" s="217"/>
      <c r="AU1780" s="217"/>
      <c r="AV1780" s="217"/>
    </row>
    <row r="1781" spans="36:48" x14ac:dyDescent="0.45">
      <c r="AJ1781" s="217"/>
      <c r="AK1781" s="217"/>
      <c r="AL1781" s="217"/>
      <c r="AM1781" s="217"/>
      <c r="AN1781" s="217"/>
      <c r="AO1781" s="217"/>
      <c r="AP1781" s="217"/>
      <c r="AQ1781" s="217"/>
      <c r="AR1781" s="217"/>
      <c r="AS1781" s="217"/>
      <c r="AT1781" s="217"/>
      <c r="AU1781" s="217"/>
      <c r="AV1781" s="217"/>
    </row>
    <row r="1782" spans="36:48" x14ac:dyDescent="0.45">
      <c r="AJ1782" s="217"/>
      <c r="AK1782" s="217"/>
      <c r="AL1782" s="217"/>
      <c r="AM1782" s="217"/>
      <c r="AN1782" s="217"/>
      <c r="AO1782" s="217"/>
      <c r="AP1782" s="217"/>
      <c r="AQ1782" s="217"/>
      <c r="AR1782" s="217"/>
      <c r="AS1782" s="217"/>
      <c r="AT1782" s="217"/>
      <c r="AU1782" s="217"/>
      <c r="AV1782" s="217"/>
    </row>
    <row r="1783" spans="36:48" x14ac:dyDescent="0.45">
      <c r="AJ1783" s="217"/>
      <c r="AK1783" s="217"/>
      <c r="AL1783" s="217"/>
      <c r="AM1783" s="217"/>
      <c r="AN1783" s="217"/>
      <c r="AO1783" s="217"/>
      <c r="AP1783" s="217"/>
      <c r="AQ1783" s="217"/>
      <c r="AR1783" s="217"/>
      <c r="AS1783" s="217"/>
      <c r="AT1783" s="217"/>
      <c r="AU1783" s="217"/>
      <c r="AV1783" s="217"/>
    </row>
    <row r="1784" spans="36:48" x14ac:dyDescent="0.45">
      <c r="AJ1784" s="217"/>
      <c r="AK1784" s="217"/>
      <c r="AL1784" s="217"/>
      <c r="AM1784" s="217"/>
      <c r="AN1784" s="217"/>
      <c r="AO1784" s="217"/>
      <c r="AP1784" s="217"/>
      <c r="AQ1784" s="217"/>
      <c r="AR1784" s="217"/>
      <c r="AS1784" s="217"/>
      <c r="AT1784" s="217"/>
      <c r="AU1784" s="217"/>
      <c r="AV1784" s="217"/>
    </row>
    <row r="1785" spans="36:48" x14ac:dyDescent="0.45">
      <c r="AJ1785" s="217"/>
      <c r="AK1785" s="217"/>
      <c r="AL1785" s="217"/>
      <c r="AM1785" s="217"/>
      <c r="AN1785" s="217"/>
      <c r="AO1785" s="217"/>
      <c r="AP1785" s="217"/>
      <c r="AQ1785" s="217"/>
      <c r="AR1785" s="217"/>
      <c r="AS1785" s="217"/>
      <c r="AT1785" s="217"/>
      <c r="AU1785" s="217"/>
      <c r="AV1785" s="217"/>
    </row>
    <row r="1786" spans="36:48" x14ac:dyDescent="0.45">
      <c r="AJ1786" s="217"/>
      <c r="AK1786" s="217"/>
      <c r="AL1786" s="217"/>
      <c r="AM1786" s="217"/>
      <c r="AN1786" s="217"/>
      <c r="AO1786" s="217"/>
      <c r="AP1786" s="217"/>
      <c r="AQ1786" s="217"/>
      <c r="AR1786" s="217"/>
      <c r="AS1786" s="217"/>
      <c r="AT1786" s="217"/>
      <c r="AU1786" s="217"/>
      <c r="AV1786" s="217"/>
    </row>
    <row r="1787" spans="36:48" x14ac:dyDescent="0.45">
      <c r="AJ1787" s="217"/>
      <c r="AK1787" s="217"/>
      <c r="AL1787" s="217"/>
      <c r="AM1787" s="217"/>
      <c r="AN1787" s="217"/>
      <c r="AO1787" s="217"/>
      <c r="AP1787" s="217"/>
      <c r="AQ1787" s="217"/>
      <c r="AR1787" s="217"/>
      <c r="AS1787" s="217"/>
      <c r="AT1787" s="217"/>
      <c r="AU1787" s="217"/>
      <c r="AV1787" s="217"/>
    </row>
    <row r="1788" spans="36:48" x14ac:dyDescent="0.45">
      <c r="AJ1788" s="217"/>
      <c r="AK1788" s="217"/>
      <c r="AL1788" s="217"/>
      <c r="AM1788" s="217"/>
      <c r="AN1788" s="217"/>
      <c r="AO1788" s="217"/>
      <c r="AP1788" s="217"/>
      <c r="AQ1788" s="217"/>
      <c r="AR1788" s="217"/>
      <c r="AS1788" s="217"/>
      <c r="AT1788" s="217"/>
      <c r="AU1788" s="217"/>
      <c r="AV1788" s="217"/>
    </row>
    <row r="1789" spans="36:48" x14ac:dyDescent="0.45">
      <c r="AJ1789" s="217"/>
      <c r="AK1789" s="217"/>
      <c r="AL1789" s="217"/>
      <c r="AM1789" s="217"/>
      <c r="AN1789" s="217"/>
      <c r="AO1789" s="217"/>
      <c r="AP1789" s="217"/>
      <c r="AQ1789" s="217"/>
      <c r="AR1789" s="217"/>
      <c r="AS1789" s="217"/>
      <c r="AT1789" s="217"/>
      <c r="AU1789" s="217"/>
      <c r="AV1789" s="217"/>
    </row>
    <row r="1790" spans="36:48" x14ac:dyDescent="0.45">
      <c r="AJ1790" s="217"/>
      <c r="AK1790" s="217"/>
      <c r="AL1790" s="217"/>
      <c r="AM1790" s="217"/>
      <c r="AN1790" s="217"/>
      <c r="AO1790" s="217"/>
      <c r="AP1790" s="217"/>
      <c r="AQ1790" s="217"/>
      <c r="AR1790" s="217"/>
      <c r="AS1790" s="217"/>
      <c r="AT1790" s="217"/>
      <c r="AU1790" s="217"/>
      <c r="AV1790" s="217"/>
    </row>
    <row r="1791" spans="36:48" x14ac:dyDescent="0.45">
      <c r="AJ1791" s="217"/>
      <c r="AK1791" s="217"/>
      <c r="AL1791" s="217"/>
      <c r="AM1791" s="217"/>
      <c r="AN1791" s="217"/>
      <c r="AO1791" s="217"/>
      <c r="AP1791" s="217"/>
      <c r="AQ1791" s="217"/>
      <c r="AR1791" s="217"/>
      <c r="AS1791" s="217"/>
      <c r="AT1791" s="217"/>
      <c r="AU1791" s="217"/>
      <c r="AV1791" s="217"/>
    </row>
    <row r="1792" spans="36:48" x14ac:dyDescent="0.45">
      <c r="AJ1792" s="217"/>
      <c r="AK1792" s="217"/>
      <c r="AL1792" s="217"/>
      <c r="AM1792" s="217"/>
      <c r="AN1792" s="217"/>
      <c r="AO1792" s="217"/>
      <c r="AP1792" s="217"/>
      <c r="AQ1792" s="217"/>
      <c r="AR1792" s="217"/>
      <c r="AS1792" s="217"/>
      <c r="AT1792" s="217"/>
      <c r="AU1792" s="217"/>
      <c r="AV1792" s="217"/>
    </row>
    <row r="1793" spans="36:48" x14ac:dyDescent="0.45">
      <c r="AJ1793" s="217"/>
      <c r="AK1793" s="217"/>
      <c r="AL1793" s="217"/>
      <c r="AM1793" s="217"/>
      <c r="AN1793" s="217"/>
      <c r="AO1793" s="217"/>
      <c r="AP1793" s="217"/>
      <c r="AQ1793" s="217"/>
      <c r="AR1793" s="217"/>
      <c r="AS1793" s="217"/>
      <c r="AT1793" s="217"/>
      <c r="AU1793" s="217"/>
      <c r="AV1793" s="217"/>
    </row>
    <row r="1794" spans="36:48" x14ac:dyDescent="0.45">
      <c r="AJ1794" s="217"/>
      <c r="AK1794" s="217"/>
      <c r="AL1794" s="217"/>
      <c r="AM1794" s="217"/>
      <c r="AN1794" s="217"/>
      <c r="AO1794" s="217"/>
      <c r="AP1794" s="217"/>
      <c r="AQ1794" s="217"/>
      <c r="AR1794" s="217"/>
      <c r="AS1794" s="217"/>
      <c r="AT1794" s="217"/>
      <c r="AU1794" s="217"/>
      <c r="AV1794" s="217"/>
    </row>
    <row r="1795" spans="36:48" x14ac:dyDescent="0.45">
      <c r="AJ1795" s="217"/>
      <c r="AK1795" s="217"/>
      <c r="AL1795" s="217"/>
      <c r="AM1795" s="217"/>
      <c r="AN1795" s="217"/>
      <c r="AO1795" s="217"/>
      <c r="AP1795" s="217"/>
      <c r="AQ1795" s="217"/>
      <c r="AR1795" s="217"/>
      <c r="AS1795" s="217"/>
      <c r="AT1795" s="217"/>
      <c r="AU1795" s="217"/>
      <c r="AV1795" s="217"/>
    </row>
    <row r="1796" spans="36:48" x14ac:dyDescent="0.45">
      <c r="AJ1796" s="217"/>
      <c r="AK1796" s="217"/>
      <c r="AL1796" s="217"/>
      <c r="AM1796" s="217"/>
      <c r="AN1796" s="217"/>
      <c r="AO1796" s="217"/>
      <c r="AP1796" s="217"/>
      <c r="AQ1796" s="217"/>
      <c r="AR1796" s="217"/>
      <c r="AS1796" s="217"/>
      <c r="AT1796" s="217"/>
      <c r="AU1796" s="217"/>
      <c r="AV1796" s="217"/>
    </row>
    <row r="1797" spans="36:48" x14ac:dyDescent="0.45">
      <c r="AJ1797" s="217"/>
      <c r="AK1797" s="217"/>
      <c r="AL1797" s="217"/>
      <c r="AM1797" s="217"/>
      <c r="AN1797" s="217"/>
      <c r="AO1797" s="217"/>
      <c r="AP1797" s="217"/>
      <c r="AQ1797" s="217"/>
      <c r="AR1797" s="217"/>
      <c r="AS1797" s="217"/>
      <c r="AT1797" s="217"/>
      <c r="AU1797" s="217"/>
      <c r="AV1797" s="217"/>
    </row>
    <row r="1798" spans="36:48" x14ac:dyDescent="0.45">
      <c r="AJ1798" s="217"/>
      <c r="AK1798" s="217"/>
      <c r="AL1798" s="217"/>
      <c r="AM1798" s="217"/>
      <c r="AN1798" s="217"/>
      <c r="AO1798" s="217"/>
      <c r="AP1798" s="217"/>
      <c r="AQ1798" s="217"/>
      <c r="AR1798" s="217"/>
      <c r="AS1798" s="217"/>
      <c r="AT1798" s="217"/>
      <c r="AU1798" s="217"/>
      <c r="AV1798" s="217"/>
    </row>
    <row r="1799" spans="36:48" x14ac:dyDescent="0.45">
      <c r="AJ1799" s="217"/>
      <c r="AK1799" s="217"/>
      <c r="AL1799" s="217"/>
      <c r="AM1799" s="217"/>
      <c r="AN1799" s="217"/>
      <c r="AO1799" s="217"/>
      <c r="AP1799" s="217"/>
      <c r="AQ1799" s="217"/>
      <c r="AR1799" s="217"/>
      <c r="AS1799" s="217"/>
      <c r="AT1799" s="217"/>
      <c r="AU1799" s="217"/>
      <c r="AV1799" s="217"/>
    </row>
    <row r="1800" spans="36:48" x14ac:dyDescent="0.45">
      <c r="AJ1800" s="217"/>
      <c r="AK1800" s="217"/>
      <c r="AL1800" s="217"/>
      <c r="AM1800" s="217"/>
      <c r="AN1800" s="217"/>
      <c r="AO1800" s="217"/>
      <c r="AP1800" s="217"/>
      <c r="AQ1800" s="217"/>
      <c r="AR1800" s="217"/>
      <c r="AS1800" s="217"/>
      <c r="AT1800" s="217"/>
      <c r="AU1800" s="217"/>
      <c r="AV1800" s="217"/>
    </row>
    <row r="1801" spans="36:48" x14ac:dyDescent="0.45">
      <c r="AJ1801" s="217"/>
      <c r="AK1801" s="217"/>
      <c r="AL1801" s="217"/>
      <c r="AM1801" s="217"/>
      <c r="AN1801" s="217"/>
      <c r="AO1801" s="217"/>
      <c r="AP1801" s="217"/>
      <c r="AQ1801" s="217"/>
      <c r="AR1801" s="217"/>
      <c r="AS1801" s="217"/>
      <c r="AT1801" s="217"/>
      <c r="AU1801" s="217"/>
      <c r="AV1801" s="217"/>
    </row>
    <row r="1802" spans="36:48" x14ac:dyDescent="0.45">
      <c r="AJ1802" s="217"/>
      <c r="AK1802" s="217"/>
      <c r="AL1802" s="217"/>
      <c r="AM1802" s="217"/>
      <c r="AN1802" s="217"/>
      <c r="AO1802" s="217"/>
      <c r="AP1802" s="217"/>
      <c r="AQ1802" s="217"/>
      <c r="AR1802" s="217"/>
      <c r="AS1802" s="217"/>
      <c r="AT1802" s="217"/>
      <c r="AU1802" s="217"/>
      <c r="AV1802" s="217"/>
    </row>
    <row r="1803" spans="36:48" x14ac:dyDescent="0.45">
      <c r="AJ1803" s="217"/>
      <c r="AK1803" s="217"/>
      <c r="AL1803" s="217"/>
      <c r="AM1803" s="217"/>
      <c r="AN1803" s="217"/>
      <c r="AO1803" s="217"/>
      <c r="AP1803" s="217"/>
      <c r="AQ1803" s="217"/>
      <c r="AR1803" s="217"/>
      <c r="AS1803" s="217"/>
      <c r="AT1803" s="217"/>
      <c r="AU1803" s="217"/>
      <c r="AV1803" s="217"/>
    </row>
    <row r="1804" spans="36:48" x14ac:dyDescent="0.45">
      <c r="AJ1804" s="217"/>
      <c r="AK1804" s="217"/>
      <c r="AL1804" s="217"/>
      <c r="AM1804" s="217"/>
      <c r="AN1804" s="217"/>
      <c r="AO1804" s="217"/>
      <c r="AP1804" s="217"/>
      <c r="AQ1804" s="217"/>
      <c r="AR1804" s="217"/>
      <c r="AS1804" s="217"/>
      <c r="AT1804" s="217"/>
      <c r="AU1804" s="217"/>
      <c r="AV1804" s="217"/>
    </row>
    <row r="1805" spans="36:48" x14ac:dyDescent="0.45">
      <c r="AJ1805" s="217"/>
      <c r="AK1805" s="217"/>
      <c r="AL1805" s="217"/>
      <c r="AM1805" s="217"/>
      <c r="AN1805" s="217"/>
      <c r="AO1805" s="217"/>
      <c r="AP1805" s="217"/>
      <c r="AQ1805" s="217"/>
      <c r="AR1805" s="217"/>
      <c r="AS1805" s="217"/>
      <c r="AT1805" s="217"/>
      <c r="AU1805" s="217"/>
      <c r="AV1805" s="217"/>
    </row>
    <row r="1806" spans="36:48" x14ac:dyDescent="0.45">
      <c r="AJ1806" s="217"/>
      <c r="AK1806" s="217"/>
      <c r="AL1806" s="217"/>
      <c r="AM1806" s="217"/>
      <c r="AN1806" s="217"/>
      <c r="AO1806" s="217"/>
      <c r="AP1806" s="217"/>
      <c r="AQ1806" s="217"/>
      <c r="AR1806" s="217"/>
      <c r="AS1806" s="217"/>
      <c r="AT1806" s="217"/>
      <c r="AU1806" s="217"/>
      <c r="AV1806" s="217"/>
    </row>
    <row r="1807" spans="36:48" x14ac:dyDescent="0.45">
      <c r="AJ1807" s="217"/>
      <c r="AK1807" s="217"/>
      <c r="AL1807" s="217"/>
      <c r="AM1807" s="217"/>
      <c r="AN1807" s="217"/>
      <c r="AO1807" s="217"/>
      <c r="AP1807" s="217"/>
      <c r="AQ1807" s="217"/>
      <c r="AR1807" s="217"/>
      <c r="AS1807" s="217"/>
      <c r="AT1807" s="217"/>
      <c r="AU1807" s="217"/>
      <c r="AV1807" s="217"/>
    </row>
    <row r="1808" spans="36:48" x14ac:dyDescent="0.45">
      <c r="AJ1808" s="217"/>
      <c r="AK1808" s="217"/>
      <c r="AL1808" s="217"/>
      <c r="AM1808" s="217"/>
      <c r="AN1808" s="217"/>
      <c r="AO1808" s="217"/>
      <c r="AP1808" s="217"/>
      <c r="AQ1808" s="217"/>
      <c r="AR1808" s="217"/>
      <c r="AS1808" s="217"/>
      <c r="AT1808" s="217"/>
      <c r="AU1808" s="217"/>
      <c r="AV1808" s="217"/>
    </row>
    <row r="1809" spans="36:48" x14ac:dyDescent="0.45">
      <c r="AJ1809" s="217"/>
      <c r="AK1809" s="217"/>
      <c r="AL1809" s="217"/>
      <c r="AM1809" s="217"/>
      <c r="AN1809" s="217"/>
      <c r="AO1809" s="217"/>
      <c r="AP1809" s="217"/>
      <c r="AQ1809" s="217"/>
      <c r="AR1809" s="217"/>
      <c r="AS1809" s="217"/>
      <c r="AT1809" s="217"/>
      <c r="AU1809" s="217"/>
      <c r="AV1809" s="217"/>
    </row>
    <row r="1810" spans="36:48" x14ac:dyDescent="0.45">
      <c r="AJ1810" s="217"/>
      <c r="AK1810" s="217"/>
      <c r="AL1810" s="217"/>
      <c r="AM1810" s="217"/>
      <c r="AN1810" s="217"/>
      <c r="AO1810" s="217"/>
      <c r="AP1810" s="217"/>
      <c r="AQ1810" s="217"/>
      <c r="AR1810" s="217"/>
      <c r="AS1810" s="217"/>
      <c r="AT1810" s="217"/>
      <c r="AU1810" s="217"/>
      <c r="AV1810" s="217"/>
    </row>
    <row r="1811" spans="36:48" x14ac:dyDescent="0.45">
      <c r="AJ1811" s="217"/>
      <c r="AK1811" s="217"/>
      <c r="AL1811" s="217"/>
      <c r="AM1811" s="217"/>
      <c r="AN1811" s="217"/>
      <c r="AO1811" s="217"/>
      <c r="AP1811" s="217"/>
      <c r="AQ1811" s="217"/>
      <c r="AR1811" s="217"/>
      <c r="AS1811" s="217"/>
      <c r="AT1811" s="217"/>
      <c r="AU1811" s="217"/>
      <c r="AV1811" s="217"/>
    </row>
    <row r="1812" spans="36:48" x14ac:dyDescent="0.45">
      <c r="AJ1812" s="217"/>
      <c r="AK1812" s="217"/>
      <c r="AL1812" s="217"/>
      <c r="AM1812" s="217"/>
      <c r="AN1812" s="217"/>
      <c r="AO1812" s="217"/>
      <c r="AP1812" s="217"/>
      <c r="AQ1812" s="217"/>
      <c r="AR1812" s="217"/>
      <c r="AS1812" s="217"/>
      <c r="AT1812" s="217"/>
      <c r="AU1812" s="217"/>
      <c r="AV1812" s="217"/>
    </row>
    <row r="1813" spans="36:48" x14ac:dyDescent="0.45">
      <c r="AJ1813" s="217"/>
      <c r="AK1813" s="217"/>
      <c r="AL1813" s="217"/>
      <c r="AM1813" s="217"/>
      <c r="AN1813" s="217"/>
      <c r="AO1813" s="217"/>
      <c r="AP1813" s="217"/>
      <c r="AQ1813" s="217"/>
      <c r="AR1813" s="217"/>
      <c r="AS1813" s="217"/>
      <c r="AT1813" s="217"/>
      <c r="AU1813" s="217"/>
      <c r="AV1813" s="217"/>
    </row>
    <row r="1814" spans="36:48" x14ac:dyDescent="0.45">
      <c r="AJ1814" s="217"/>
      <c r="AK1814" s="217"/>
      <c r="AL1814" s="217"/>
      <c r="AM1814" s="217"/>
      <c r="AN1814" s="217"/>
      <c r="AO1814" s="217"/>
      <c r="AP1814" s="217"/>
      <c r="AQ1814" s="217"/>
      <c r="AR1814" s="217"/>
      <c r="AS1814" s="217"/>
      <c r="AT1814" s="217"/>
      <c r="AU1814" s="217"/>
      <c r="AV1814" s="217"/>
    </row>
    <row r="1815" spans="36:48" x14ac:dyDescent="0.45">
      <c r="AJ1815" s="217"/>
      <c r="AK1815" s="217"/>
      <c r="AL1815" s="217"/>
      <c r="AM1815" s="217"/>
      <c r="AN1815" s="217"/>
      <c r="AO1815" s="217"/>
      <c r="AP1815" s="217"/>
      <c r="AQ1815" s="217"/>
      <c r="AR1815" s="217"/>
      <c r="AS1815" s="217"/>
      <c r="AT1815" s="217"/>
      <c r="AU1815" s="217"/>
      <c r="AV1815" s="217"/>
    </row>
    <row r="1816" spans="36:48" x14ac:dyDescent="0.45">
      <c r="AJ1816" s="217"/>
      <c r="AK1816" s="217"/>
      <c r="AL1816" s="217"/>
      <c r="AM1816" s="217"/>
      <c r="AN1816" s="217"/>
      <c r="AO1816" s="217"/>
      <c r="AP1816" s="217"/>
      <c r="AQ1816" s="217"/>
      <c r="AR1816" s="217"/>
      <c r="AS1816" s="217"/>
      <c r="AT1816" s="217"/>
      <c r="AU1816" s="217"/>
      <c r="AV1816" s="217"/>
    </row>
    <row r="1817" spans="36:48" x14ac:dyDescent="0.45">
      <c r="AJ1817" s="217"/>
      <c r="AK1817" s="217"/>
      <c r="AL1817" s="217"/>
      <c r="AM1817" s="217"/>
      <c r="AN1817" s="217"/>
      <c r="AO1817" s="217"/>
      <c r="AP1817" s="217"/>
      <c r="AQ1817" s="217"/>
      <c r="AR1817" s="217"/>
      <c r="AS1817" s="217"/>
      <c r="AT1817" s="217"/>
      <c r="AU1817" s="217"/>
      <c r="AV1817" s="217"/>
    </row>
    <row r="1818" spans="36:48" x14ac:dyDescent="0.45">
      <c r="AJ1818" s="217"/>
      <c r="AK1818" s="217"/>
      <c r="AL1818" s="217"/>
      <c r="AM1818" s="217"/>
      <c r="AN1818" s="217"/>
      <c r="AO1818" s="217"/>
      <c r="AP1818" s="217"/>
      <c r="AQ1818" s="217"/>
      <c r="AR1818" s="217"/>
      <c r="AS1818" s="217"/>
      <c r="AT1818" s="217"/>
      <c r="AU1818" s="217"/>
      <c r="AV1818" s="217"/>
    </row>
    <row r="1819" spans="36:48" x14ac:dyDescent="0.45">
      <c r="AJ1819" s="217"/>
      <c r="AK1819" s="217"/>
      <c r="AL1819" s="217"/>
      <c r="AM1819" s="217"/>
      <c r="AN1819" s="217"/>
      <c r="AO1819" s="217"/>
      <c r="AP1819" s="217"/>
      <c r="AQ1819" s="217"/>
      <c r="AR1819" s="217"/>
      <c r="AS1819" s="217"/>
      <c r="AT1819" s="217"/>
      <c r="AU1819" s="217"/>
      <c r="AV1819" s="217"/>
    </row>
    <row r="1820" spans="36:48" x14ac:dyDescent="0.45">
      <c r="AJ1820" s="217"/>
      <c r="AK1820" s="217"/>
      <c r="AL1820" s="217"/>
      <c r="AM1820" s="217"/>
      <c r="AN1820" s="217"/>
      <c r="AO1820" s="217"/>
      <c r="AP1820" s="217"/>
      <c r="AQ1820" s="217"/>
      <c r="AR1820" s="217"/>
      <c r="AS1820" s="217"/>
      <c r="AT1820" s="217"/>
      <c r="AU1820" s="217"/>
      <c r="AV1820" s="217"/>
    </row>
    <row r="1821" spans="36:48" x14ac:dyDescent="0.45">
      <c r="AJ1821" s="217"/>
      <c r="AK1821" s="217"/>
      <c r="AL1821" s="217"/>
      <c r="AM1821" s="217"/>
      <c r="AN1821" s="217"/>
      <c r="AO1821" s="217"/>
      <c r="AP1821" s="217"/>
      <c r="AQ1821" s="217"/>
      <c r="AR1821" s="217"/>
      <c r="AS1821" s="217"/>
      <c r="AT1821" s="217"/>
      <c r="AU1821" s="217"/>
      <c r="AV1821" s="217"/>
    </row>
    <row r="1822" spans="36:48" x14ac:dyDescent="0.45">
      <c r="AJ1822" s="217"/>
      <c r="AK1822" s="217"/>
      <c r="AL1822" s="217"/>
      <c r="AM1822" s="217"/>
      <c r="AN1822" s="217"/>
      <c r="AO1822" s="217"/>
      <c r="AP1822" s="217"/>
      <c r="AQ1822" s="217"/>
      <c r="AR1822" s="217"/>
      <c r="AS1822" s="217"/>
      <c r="AT1822" s="217"/>
      <c r="AU1822" s="217"/>
      <c r="AV1822" s="217"/>
    </row>
    <row r="1823" spans="36:48" x14ac:dyDescent="0.45">
      <c r="AJ1823" s="217"/>
      <c r="AK1823" s="217"/>
      <c r="AL1823" s="217"/>
      <c r="AM1823" s="217"/>
      <c r="AN1823" s="217"/>
      <c r="AO1823" s="217"/>
      <c r="AP1823" s="217"/>
      <c r="AQ1823" s="217"/>
      <c r="AR1823" s="217"/>
      <c r="AS1823" s="217"/>
      <c r="AT1823" s="217"/>
      <c r="AU1823" s="217"/>
      <c r="AV1823" s="217"/>
    </row>
    <row r="1824" spans="36:48" x14ac:dyDescent="0.45">
      <c r="AJ1824" s="217"/>
      <c r="AK1824" s="217"/>
      <c r="AL1824" s="217"/>
      <c r="AM1824" s="217"/>
      <c r="AN1824" s="217"/>
      <c r="AO1824" s="217"/>
      <c r="AP1824" s="217"/>
      <c r="AQ1824" s="217"/>
      <c r="AR1824" s="217"/>
      <c r="AS1824" s="217"/>
      <c r="AT1824" s="217"/>
      <c r="AU1824" s="217"/>
      <c r="AV1824" s="217"/>
    </row>
    <row r="1825" spans="36:48" x14ac:dyDescent="0.45">
      <c r="AJ1825" s="217"/>
      <c r="AK1825" s="217"/>
      <c r="AL1825" s="217"/>
      <c r="AM1825" s="217"/>
      <c r="AN1825" s="217"/>
      <c r="AO1825" s="217"/>
      <c r="AP1825" s="217"/>
      <c r="AQ1825" s="217"/>
      <c r="AR1825" s="217"/>
      <c r="AS1825" s="217"/>
      <c r="AT1825" s="217"/>
      <c r="AU1825" s="217"/>
      <c r="AV1825" s="217"/>
    </row>
    <row r="1826" spans="36:48" x14ac:dyDescent="0.45">
      <c r="AJ1826" s="217"/>
      <c r="AK1826" s="217"/>
      <c r="AL1826" s="217"/>
      <c r="AM1826" s="217"/>
      <c r="AN1826" s="217"/>
      <c r="AO1826" s="217"/>
      <c r="AP1826" s="217"/>
      <c r="AQ1826" s="217"/>
      <c r="AR1826" s="217"/>
      <c r="AS1826" s="217"/>
      <c r="AT1826" s="217"/>
      <c r="AU1826" s="217"/>
      <c r="AV1826" s="217"/>
    </row>
    <row r="1827" spans="36:48" x14ac:dyDescent="0.45">
      <c r="AJ1827" s="217"/>
      <c r="AK1827" s="217"/>
      <c r="AL1827" s="217"/>
      <c r="AM1827" s="217"/>
      <c r="AN1827" s="217"/>
      <c r="AO1827" s="217"/>
      <c r="AP1827" s="217"/>
      <c r="AQ1827" s="217"/>
      <c r="AR1827" s="217"/>
      <c r="AS1827" s="217"/>
      <c r="AT1827" s="217"/>
      <c r="AU1827" s="217"/>
      <c r="AV1827" s="217"/>
    </row>
    <row r="1828" spans="36:48" x14ac:dyDescent="0.45">
      <c r="AJ1828" s="217"/>
      <c r="AK1828" s="217"/>
      <c r="AL1828" s="217"/>
      <c r="AM1828" s="217"/>
      <c r="AN1828" s="217"/>
      <c r="AO1828" s="217"/>
      <c r="AP1828" s="217"/>
      <c r="AQ1828" s="217"/>
      <c r="AR1828" s="217"/>
      <c r="AS1828" s="217"/>
      <c r="AT1828" s="217"/>
      <c r="AU1828" s="217"/>
      <c r="AV1828" s="217"/>
    </row>
    <row r="1829" spans="36:48" x14ac:dyDescent="0.45">
      <c r="AJ1829" s="217"/>
      <c r="AK1829" s="217"/>
      <c r="AL1829" s="217"/>
      <c r="AM1829" s="217"/>
      <c r="AN1829" s="217"/>
      <c r="AO1829" s="217"/>
      <c r="AP1829" s="217"/>
      <c r="AQ1829" s="217"/>
      <c r="AR1829" s="217"/>
      <c r="AS1829" s="217"/>
      <c r="AT1829" s="217"/>
      <c r="AU1829" s="217"/>
      <c r="AV1829" s="217"/>
    </row>
    <row r="1830" spans="36:48" x14ac:dyDescent="0.45">
      <c r="AJ1830" s="217"/>
      <c r="AK1830" s="217"/>
      <c r="AL1830" s="217"/>
      <c r="AM1830" s="217"/>
      <c r="AN1830" s="217"/>
      <c r="AO1830" s="217"/>
      <c r="AP1830" s="217"/>
      <c r="AQ1830" s="217"/>
      <c r="AR1830" s="217"/>
      <c r="AS1830" s="217"/>
      <c r="AT1830" s="217"/>
      <c r="AU1830" s="217"/>
      <c r="AV1830" s="217"/>
    </row>
    <row r="1831" spans="36:48" x14ac:dyDescent="0.45">
      <c r="AJ1831" s="217"/>
      <c r="AK1831" s="217"/>
      <c r="AL1831" s="217"/>
      <c r="AM1831" s="217"/>
      <c r="AN1831" s="217"/>
      <c r="AO1831" s="217"/>
      <c r="AP1831" s="217"/>
      <c r="AQ1831" s="217"/>
      <c r="AR1831" s="217"/>
      <c r="AS1831" s="217"/>
      <c r="AT1831" s="217"/>
      <c r="AU1831" s="217"/>
      <c r="AV1831" s="217"/>
    </row>
    <row r="1832" spans="36:48" x14ac:dyDescent="0.45">
      <c r="AJ1832" s="217"/>
      <c r="AK1832" s="217"/>
      <c r="AL1832" s="217"/>
      <c r="AM1832" s="217"/>
      <c r="AN1832" s="217"/>
      <c r="AO1832" s="217"/>
      <c r="AP1832" s="217"/>
      <c r="AQ1832" s="217"/>
      <c r="AR1832" s="217"/>
      <c r="AS1832" s="217"/>
      <c r="AT1832" s="217"/>
      <c r="AU1832" s="217"/>
      <c r="AV1832" s="217"/>
    </row>
    <row r="1833" spans="36:48" x14ac:dyDescent="0.45">
      <c r="AJ1833" s="217"/>
      <c r="AK1833" s="217"/>
      <c r="AL1833" s="217"/>
      <c r="AM1833" s="217"/>
      <c r="AN1833" s="217"/>
      <c r="AO1833" s="217"/>
      <c r="AP1833" s="217"/>
      <c r="AQ1833" s="217"/>
      <c r="AR1833" s="217"/>
      <c r="AS1833" s="217"/>
      <c r="AT1833" s="217"/>
      <c r="AU1833" s="217"/>
      <c r="AV1833" s="217"/>
    </row>
    <row r="1834" spans="36:48" x14ac:dyDescent="0.45">
      <c r="AJ1834" s="217"/>
      <c r="AK1834" s="217"/>
      <c r="AL1834" s="217"/>
      <c r="AM1834" s="217"/>
      <c r="AN1834" s="217"/>
      <c r="AO1834" s="217"/>
      <c r="AP1834" s="217"/>
      <c r="AQ1834" s="217"/>
      <c r="AR1834" s="217"/>
      <c r="AS1834" s="217"/>
      <c r="AT1834" s="217"/>
      <c r="AU1834" s="217"/>
      <c r="AV1834" s="217"/>
    </row>
    <row r="1835" spans="36:48" x14ac:dyDescent="0.45">
      <c r="AJ1835" s="217"/>
      <c r="AK1835" s="217"/>
      <c r="AL1835" s="217"/>
      <c r="AM1835" s="217"/>
      <c r="AN1835" s="217"/>
      <c r="AO1835" s="217"/>
      <c r="AP1835" s="217"/>
      <c r="AQ1835" s="217"/>
      <c r="AR1835" s="217"/>
      <c r="AS1835" s="217"/>
      <c r="AT1835" s="217"/>
      <c r="AU1835" s="217"/>
      <c r="AV1835" s="217"/>
    </row>
    <row r="1836" spans="36:48" x14ac:dyDescent="0.45">
      <c r="AJ1836" s="217"/>
      <c r="AK1836" s="217"/>
      <c r="AL1836" s="217"/>
      <c r="AM1836" s="217"/>
      <c r="AN1836" s="217"/>
      <c r="AO1836" s="217"/>
      <c r="AP1836" s="217"/>
      <c r="AQ1836" s="217"/>
      <c r="AR1836" s="217"/>
      <c r="AS1836" s="217"/>
      <c r="AT1836" s="217"/>
      <c r="AU1836" s="217"/>
      <c r="AV1836" s="217"/>
    </row>
    <row r="1837" spans="36:48" x14ac:dyDescent="0.45">
      <c r="AJ1837" s="217"/>
      <c r="AK1837" s="217"/>
      <c r="AL1837" s="217"/>
      <c r="AM1837" s="217"/>
      <c r="AN1837" s="217"/>
      <c r="AO1837" s="217"/>
      <c r="AP1837" s="217"/>
      <c r="AQ1837" s="217"/>
      <c r="AR1837" s="217"/>
      <c r="AS1837" s="217"/>
      <c r="AT1837" s="217"/>
      <c r="AU1837" s="217"/>
      <c r="AV1837" s="217"/>
    </row>
    <row r="1838" spans="36:48" x14ac:dyDescent="0.45">
      <c r="AJ1838" s="217"/>
      <c r="AK1838" s="217"/>
      <c r="AL1838" s="217"/>
      <c r="AM1838" s="217"/>
      <c r="AN1838" s="217"/>
      <c r="AO1838" s="217"/>
      <c r="AP1838" s="217"/>
      <c r="AQ1838" s="217"/>
      <c r="AR1838" s="217"/>
      <c r="AS1838" s="217"/>
      <c r="AT1838" s="217"/>
      <c r="AU1838" s="217"/>
      <c r="AV1838" s="217"/>
    </row>
    <row r="1839" spans="36:48" x14ac:dyDescent="0.45">
      <c r="AJ1839" s="217"/>
      <c r="AK1839" s="217"/>
      <c r="AL1839" s="217"/>
      <c r="AM1839" s="217"/>
      <c r="AN1839" s="217"/>
      <c r="AO1839" s="217"/>
      <c r="AP1839" s="217"/>
      <c r="AQ1839" s="217"/>
      <c r="AR1839" s="217"/>
      <c r="AS1839" s="217"/>
      <c r="AT1839" s="217"/>
      <c r="AU1839" s="217"/>
      <c r="AV1839" s="217"/>
    </row>
    <row r="1840" spans="36:48" x14ac:dyDescent="0.45">
      <c r="AJ1840" s="217"/>
      <c r="AK1840" s="217"/>
      <c r="AL1840" s="217"/>
      <c r="AM1840" s="217"/>
      <c r="AN1840" s="217"/>
      <c r="AO1840" s="217"/>
      <c r="AP1840" s="217"/>
      <c r="AQ1840" s="217"/>
      <c r="AR1840" s="217"/>
      <c r="AS1840" s="217"/>
      <c r="AT1840" s="217"/>
      <c r="AU1840" s="217"/>
      <c r="AV1840" s="217"/>
    </row>
    <row r="1841" spans="36:48" x14ac:dyDescent="0.45">
      <c r="AJ1841" s="217"/>
      <c r="AK1841" s="217"/>
      <c r="AL1841" s="217"/>
      <c r="AM1841" s="217"/>
      <c r="AN1841" s="217"/>
      <c r="AO1841" s="217"/>
      <c r="AP1841" s="217"/>
      <c r="AQ1841" s="217"/>
      <c r="AR1841" s="217"/>
      <c r="AS1841" s="217"/>
      <c r="AT1841" s="217"/>
      <c r="AU1841" s="217"/>
      <c r="AV1841" s="217"/>
    </row>
    <row r="1842" spans="36:48" x14ac:dyDescent="0.45">
      <c r="AJ1842" s="217"/>
      <c r="AK1842" s="217"/>
      <c r="AL1842" s="217"/>
      <c r="AM1842" s="217"/>
      <c r="AN1842" s="217"/>
      <c r="AO1842" s="217"/>
      <c r="AP1842" s="217"/>
      <c r="AQ1842" s="217"/>
      <c r="AR1842" s="217"/>
      <c r="AS1842" s="217"/>
      <c r="AT1842" s="217"/>
      <c r="AU1842" s="217"/>
      <c r="AV1842" s="217"/>
    </row>
    <row r="1843" spans="36:48" x14ac:dyDescent="0.45">
      <c r="AJ1843" s="217"/>
      <c r="AK1843" s="217"/>
      <c r="AL1843" s="217"/>
      <c r="AM1843" s="217"/>
      <c r="AN1843" s="217"/>
      <c r="AO1843" s="217"/>
      <c r="AP1843" s="217"/>
      <c r="AQ1843" s="217"/>
      <c r="AR1843" s="217"/>
      <c r="AS1843" s="217"/>
      <c r="AT1843" s="217"/>
      <c r="AU1843" s="217"/>
      <c r="AV1843" s="217"/>
    </row>
    <row r="1844" spans="36:48" x14ac:dyDescent="0.45">
      <c r="AJ1844" s="217"/>
      <c r="AK1844" s="217"/>
      <c r="AL1844" s="217"/>
      <c r="AM1844" s="217"/>
      <c r="AN1844" s="217"/>
      <c r="AO1844" s="217"/>
      <c r="AP1844" s="217"/>
      <c r="AQ1844" s="217"/>
      <c r="AR1844" s="217"/>
      <c r="AS1844" s="217"/>
      <c r="AT1844" s="217"/>
      <c r="AU1844" s="217"/>
      <c r="AV1844" s="217"/>
    </row>
    <row r="1845" spans="36:48" x14ac:dyDescent="0.45">
      <c r="AJ1845" s="217"/>
      <c r="AK1845" s="217"/>
      <c r="AL1845" s="217"/>
      <c r="AM1845" s="217"/>
      <c r="AN1845" s="217"/>
      <c r="AO1845" s="217"/>
      <c r="AP1845" s="217"/>
      <c r="AQ1845" s="217"/>
      <c r="AR1845" s="217"/>
      <c r="AS1845" s="217"/>
      <c r="AT1845" s="217"/>
      <c r="AU1845" s="217"/>
      <c r="AV1845" s="217"/>
    </row>
    <row r="1846" spans="36:48" x14ac:dyDescent="0.45">
      <c r="AJ1846" s="217"/>
      <c r="AK1846" s="217"/>
      <c r="AL1846" s="217"/>
      <c r="AM1846" s="217"/>
      <c r="AN1846" s="217"/>
      <c r="AO1846" s="217"/>
      <c r="AP1846" s="217"/>
      <c r="AQ1846" s="217"/>
      <c r="AR1846" s="217"/>
      <c r="AS1846" s="217"/>
      <c r="AT1846" s="217"/>
      <c r="AU1846" s="217"/>
      <c r="AV1846" s="217"/>
    </row>
    <row r="1847" spans="36:48" x14ac:dyDescent="0.45">
      <c r="AJ1847" s="217"/>
      <c r="AK1847" s="217"/>
      <c r="AL1847" s="217"/>
      <c r="AM1847" s="217"/>
      <c r="AN1847" s="217"/>
      <c r="AO1847" s="217"/>
      <c r="AP1847" s="217"/>
      <c r="AQ1847" s="217"/>
      <c r="AR1847" s="217"/>
      <c r="AS1847" s="217"/>
      <c r="AT1847" s="217"/>
      <c r="AU1847" s="217"/>
      <c r="AV1847" s="217"/>
    </row>
    <row r="1848" spans="36:48" x14ac:dyDescent="0.45">
      <c r="AJ1848" s="217"/>
      <c r="AK1848" s="217"/>
      <c r="AL1848" s="217"/>
      <c r="AM1848" s="217"/>
      <c r="AN1848" s="217"/>
      <c r="AO1848" s="217"/>
      <c r="AP1848" s="217"/>
      <c r="AQ1848" s="217"/>
      <c r="AR1848" s="217"/>
      <c r="AS1848" s="217"/>
      <c r="AT1848" s="217"/>
      <c r="AU1848" s="217"/>
      <c r="AV1848" s="217"/>
    </row>
    <row r="1849" spans="36:48" x14ac:dyDescent="0.45">
      <c r="AJ1849" s="217"/>
      <c r="AK1849" s="217"/>
      <c r="AL1849" s="217"/>
      <c r="AM1849" s="217"/>
      <c r="AN1849" s="217"/>
      <c r="AO1849" s="217"/>
      <c r="AP1849" s="217"/>
      <c r="AQ1849" s="217"/>
      <c r="AR1849" s="217"/>
      <c r="AS1849" s="217"/>
      <c r="AT1849" s="217"/>
      <c r="AU1849" s="217"/>
      <c r="AV1849" s="217"/>
    </row>
    <row r="1850" spans="36:48" x14ac:dyDescent="0.45">
      <c r="AJ1850" s="217"/>
      <c r="AK1850" s="217"/>
      <c r="AL1850" s="217"/>
      <c r="AM1850" s="217"/>
      <c r="AN1850" s="217"/>
      <c r="AO1850" s="217"/>
      <c r="AP1850" s="217"/>
      <c r="AQ1850" s="217"/>
      <c r="AR1850" s="217"/>
      <c r="AS1850" s="217"/>
      <c r="AT1850" s="217"/>
      <c r="AU1850" s="217"/>
      <c r="AV1850" s="217"/>
    </row>
    <row r="1851" spans="36:48" x14ac:dyDescent="0.45">
      <c r="AJ1851" s="217"/>
      <c r="AK1851" s="217"/>
      <c r="AL1851" s="217"/>
      <c r="AM1851" s="217"/>
      <c r="AN1851" s="217"/>
      <c r="AO1851" s="217"/>
      <c r="AP1851" s="217"/>
      <c r="AQ1851" s="217"/>
      <c r="AR1851" s="217"/>
      <c r="AS1851" s="217"/>
      <c r="AT1851" s="217"/>
      <c r="AU1851" s="217"/>
      <c r="AV1851" s="217"/>
    </row>
    <row r="1852" spans="36:48" x14ac:dyDescent="0.45">
      <c r="AJ1852" s="217"/>
      <c r="AK1852" s="217"/>
      <c r="AL1852" s="217"/>
      <c r="AM1852" s="217"/>
      <c r="AN1852" s="217"/>
      <c r="AO1852" s="217"/>
      <c r="AP1852" s="217"/>
      <c r="AQ1852" s="217"/>
      <c r="AR1852" s="217"/>
      <c r="AS1852" s="217"/>
      <c r="AT1852" s="217"/>
      <c r="AU1852" s="217"/>
      <c r="AV1852" s="217"/>
    </row>
    <row r="1853" spans="36:48" x14ac:dyDescent="0.45">
      <c r="AJ1853" s="217"/>
      <c r="AK1853" s="217"/>
      <c r="AL1853" s="217"/>
      <c r="AM1853" s="217"/>
      <c r="AN1853" s="217"/>
      <c r="AO1853" s="217"/>
      <c r="AP1853" s="217"/>
      <c r="AQ1853" s="217"/>
      <c r="AR1853" s="217"/>
      <c r="AS1853" s="217"/>
      <c r="AT1853" s="217"/>
      <c r="AU1853" s="217"/>
      <c r="AV1853" s="217"/>
    </row>
    <row r="1854" spans="36:48" x14ac:dyDescent="0.45">
      <c r="AJ1854" s="217"/>
      <c r="AK1854" s="217"/>
      <c r="AL1854" s="217"/>
      <c r="AM1854" s="217"/>
      <c r="AN1854" s="217"/>
      <c r="AO1854" s="217"/>
      <c r="AP1854" s="217"/>
      <c r="AQ1854" s="217"/>
      <c r="AR1854" s="217"/>
      <c r="AS1854" s="217"/>
      <c r="AT1854" s="217"/>
      <c r="AU1854" s="217"/>
      <c r="AV1854" s="217"/>
    </row>
    <row r="1855" spans="36:48" x14ac:dyDescent="0.45">
      <c r="AJ1855" s="217"/>
      <c r="AK1855" s="217"/>
      <c r="AL1855" s="217"/>
      <c r="AM1855" s="217"/>
      <c r="AN1855" s="217"/>
      <c r="AO1855" s="217"/>
      <c r="AP1855" s="217"/>
      <c r="AQ1855" s="217"/>
      <c r="AR1855" s="217"/>
      <c r="AS1855" s="217"/>
      <c r="AT1855" s="217"/>
      <c r="AU1855" s="217"/>
      <c r="AV1855" s="217"/>
    </row>
    <row r="1856" spans="36:48" x14ac:dyDescent="0.45">
      <c r="AJ1856" s="217"/>
      <c r="AK1856" s="217"/>
      <c r="AL1856" s="217"/>
      <c r="AM1856" s="217"/>
      <c r="AN1856" s="217"/>
      <c r="AO1856" s="217"/>
      <c r="AP1856" s="217"/>
      <c r="AQ1856" s="217"/>
      <c r="AR1856" s="217"/>
      <c r="AS1856" s="217"/>
      <c r="AT1856" s="217"/>
      <c r="AU1856" s="217"/>
      <c r="AV1856" s="217"/>
    </row>
    <row r="1857" spans="36:48" x14ac:dyDescent="0.45">
      <c r="AJ1857" s="217"/>
      <c r="AK1857" s="217"/>
      <c r="AL1857" s="217"/>
      <c r="AM1857" s="217"/>
      <c r="AN1857" s="217"/>
      <c r="AO1857" s="217"/>
      <c r="AP1857" s="217"/>
      <c r="AQ1857" s="217"/>
      <c r="AR1857" s="217"/>
      <c r="AS1857" s="217"/>
      <c r="AT1857" s="217"/>
      <c r="AU1857" s="217"/>
      <c r="AV1857" s="217"/>
    </row>
    <row r="1858" spans="36:48" x14ac:dyDescent="0.45">
      <c r="AJ1858" s="217"/>
      <c r="AK1858" s="217"/>
      <c r="AL1858" s="217"/>
      <c r="AM1858" s="217"/>
      <c r="AN1858" s="217"/>
      <c r="AO1858" s="217"/>
      <c r="AP1858" s="217"/>
      <c r="AQ1858" s="217"/>
      <c r="AR1858" s="217"/>
      <c r="AS1858" s="217"/>
      <c r="AT1858" s="217"/>
      <c r="AU1858" s="217"/>
      <c r="AV1858" s="217"/>
    </row>
    <row r="1859" spans="36:48" x14ac:dyDescent="0.45">
      <c r="AJ1859" s="217"/>
      <c r="AK1859" s="217"/>
      <c r="AL1859" s="217"/>
      <c r="AM1859" s="217"/>
      <c r="AN1859" s="217"/>
      <c r="AO1859" s="217"/>
      <c r="AP1859" s="217"/>
      <c r="AQ1859" s="217"/>
      <c r="AR1859" s="217"/>
      <c r="AS1859" s="217"/>
      <c r="AT1859" s="217"/>
      <c r="AU1859" s="217"/>
      <c r="AV1859" s="217"/>
    </row>
    <row r="1860" spans="36:48" x14ac:dyDescent="0.45">
      <c r="AJ1860" s="217"/>
      <c r="AK1860" s="217"/>
      <c r="AL1860" s="217"/>
      <c r="AM1860" s="217"/>
      <c r="AN1860" s="217"/>
      <c r="AO1860" s="217"/>
      <c r="AP1860" s="217"/>
      <c r="AQ1860" s="217"/>
      <c r="AR1860" s="217"/>
      <c r="AS1860" s="217"/>
      <c r="AT1860" s="217"/>
      <c r="AU1860" s="217"/>
      <c r="AV1860" s="217"/>
    </row>
    <row r="1861" spans="36:48" x14ac:dyDescent="0.45">
      <c r="AJ1861" s="217"/>
      <c r="AK1861" s="217"/>
      <c r="AL1861" s="217"/>
      <c r="AM1861" s="217"/>
      <c r="AN1861" s="217"/>
      <c r="AO1861" s="217"/>
      <c r="AP1861" s="217"/>
      <c r="AQ1861" s="217"/>
      <c r="AR1861" s="217"/>
      <c r="AS1861" s="217"/>
      <c r="AT1861" s="217"/>
      <c r="AU1861" s="217"/>
      <c r="AV1861" s="217"/>
    </row>
    <row r="1862" spans="36:48" x14ac:dyDescent="0.45">
      <c r="AJ1862" s="217"/>
      <c r="AK1862" s="217"/>
      <c r="AL1862" s="217"/>
      <c r="AM1862" s="217"/>
      <c r="AN1862" s="217"/>
      <c r="AO1862" s="217"/>
      <c r="AP1862" s="217"/>
      <c r="AQ1862" s="217"/>
      <c r="AR1862" s="217"/>
      <c r="AS1862" s="217"/>
      <c r="AT1862" s="217"/>
      <c r="AU1862" s="217"/>
      <c r="AV1862" s="217"/>
    </row>
    <row r="1863" spans="36:48" x14ac:dyDescent="0.45">
      <c r="AJ1863" s="217"/>
      <c r="AK1863" s="217"/>
      <c r="AL1863" s="217"/>
      <c r="AM1863" s="217"/>
      <c r="AN1863" s="217"/>
      <c r="AO1863" s="217"/>
      <c r="AP1863" s="217"/>
      <c r="AQ1863" s="217"/>
      <c r="AR1863" s="217"/>
      <c r="AS1863" s="217"/>
      <c r="AT1863" s="217"/>
      <c r="AU1863" s="217"/>
      <c r="AV1863" s="217"/>
    </row>
    <row r="1864" spans="36:48" x14ac:dyDescent="0.45">
      <c r="AJ1864" s="217"/>
      <c r="AK1864" s="217"/>
      <c r="AL1864" s="217"/>
      <c r="AM1864" s="217"/>
      <c r="AN1864" s="217"/>
      <c r="AO1864" s="217"/>
      <c r="AP1864" s="217"/>
      <c r="AQ1864" s="217"/>
      <c r="AR1864" s="217"/>
      <c r="AS1864" s="217"/>
      <c r="AT1864" s="217"/>
      <c r="AU1864" s="217"/>
      <c r="AV1864" s="217"/>
    </row>
    <row r="1865" spans="36:48" x14ac:dyDescent="0.45">
      <c r="AJ1865" s="217"/>
      <c r="AK1865" s="217"/>
      <c r="AL1865" s="217"/>
      <c r="AM1865" s="217"/>
      <c r="AN1865" s="217"/>
      <c r="AO1865" s="217"/>
      <c r="AP1865" s="217"/>
      <c r="AQ1865" s="217"/>
      <c r="AR1865" s="217"/>
      <c r="AS1865" s="217"/>
      <c r="AT1865" s="217"/>
      <c r="AU1865" s="217"/>
      <c r="AV1865" s="217"/>
    </row>
    <row r="1866" spans="36:48" x14ac:dyDescent="0.45">
      <c r="AJ1866" s="217"/>
      <c r="AK1866" s="217"/>
      <c r="AL1866" s="217"/>
      <c r="AM1866" s="217"/>
      <c r="AN1866" s="217"/>
      <c r="AO1866" s="217"/>
      <c r="AP1866" s="217"/>
      <c r="AQ1866" s="217"/>
      <c r="AR1866" s="217"/>
      <c r="AS1866" s="217"/>
      <c r="AT1866" s="217"/>
      <c r="AU1866" s="217"/>
      <c r="AV1866" s="217"/>
    </row>
    <row r="1867" spans="36:48" x14ac:dyDescent="0.45">
      <c r="AJ1867" s="217"/>
      <c r="AK1867" s="217"/>
      <c r="AL1867" s="217"/>
      <c r="AM1867" s="217"/>
      <c r="AN1867" s="217"/>
      <c r="AO1867" s="217"/>
      <c r="AP1867" s="217"/>
      <c r="AQ1867" s="217"/>
      <c r="AR1867" s="217"/>
      <c r="AS1867" s="217"/>
      <c r="AT1867" s="217"/>
      <c r="AU1867" s="217"/>
      <c r="AV1867" s="217"/>
    </row>
    <row r="1868" spans="36:48" x14ac:dyDescent="0.45">
      <c r="AJ1868" s="217"/>
      <c r="AK1868" s="217"/>
      <c r="AL1868" s="217"/>
      <c r="AM1868" s="217"/>
      <c r="AN1868" s="217"/>
      <c r="AO1868" s="217"/>
      <c r="AP1868" s="217"/>
      <c r="AQ1868" s="217"/>
      <c r="AR1868" s="217"/>
      <c r="AS1868" s="217"/>
      <c r="AT1868" s="217"/>
      <c r="AU1868" s="217"/>
      <c r="AV1868" s="217"/>
    </row>
    <row r="1869" spans="36:48" x14ac:dyDescent="0.45">
      <c r="AJ1869" s="217"/>
      <c r="AK1869" s="217"/>
      <c r="AL1869" s="217"/>
      <c r="AM1869" s="217"/>
      <c r="AN1869" s="217"/>
      <c r="AO1869" s="217"/>
      <c r="AP1869" s="217"/>
      <c r="AQ1869" s="217"/>
      <c r="AR1869" s="217"/>
      <c r="AS1869" s="217"/>
      <c r="AT1869" s="217"/>
      <c r="AU1869" s="217"/>
      <c r="AV1869" s="217"/>
    </row>
    <row r="1870" spans="36:48" x14ac:dyDescent="0.45">
      <c r="AJ1870" s="217"/>
      <c r="AK1870" s="217"/>
      <c r="AL1870" s="217"/>
      <c r="AM1870" s="217"/>
      <c r="AN1870" s="217"/>
      <c r="AO1870" s="217"/>
      <c r="AP1870" s="217"/>
      <c r="AQ1870" s="217"/>
      <c r="AR1870" s="217"/>
      <c r="AS1870" s="217"/>
      <c r="AT1870" s="217"/>
      <c r="AU1870" s="217"/>
      <c r="AV1870" s="217"/>
    </row>
    <row r="1871" spans="36:48" x14ac:dyDescent="0.45">
      <c r="AJ1871" s="217"/>
      <c r="AK1871" s="217"/>
      <c r="AL1871" s="217"/>
      <c r="AM1871" s="217"/>
      <c r="AN1871" s="217"/>
      <c r="AO1871" s="217"/>
      <c r="AP1871" s="217"/>
      <c r="AQ1871" s="217"/>
      <c r="AR1871" s="217"/>
      <c r="AS1871" s="217"/>
      <c r="AT1871" s="217"/>
      <c r="AU1871" s="217"/>
      <c r="AV1871" s="217"/>
    </row>
    <row r="1872" spans="36:48" x14ac:dyDescent="0.45">
      <c r="AJ1872" s="217"/>
      <c r="AK1872" s="217"/>
      <c r="AL1872" s="217"/>
      <c r="AM1872" s="217"/>
      <c r="AN1872" s="217"/>
      <c r="AO1872" s="217"/>
      <c r="AP1872" s="217"/>
      <c r="AQ1872" s="217"/>
      <c r="AR1872" s="217"/>
      <c r="AS1872" s="217"/>
      <c r="AT1872" s="217"/>
      <c r="AU1872" s="217"/>
      <c r="AV1872" s="217"/>
    </row>
    <row r="1873" spans="36:48" x14ac:dyDescent="0.45">
      <c r="AJ1873" s="217"/>
      <c r="AK1873" s="217"/>
      <c r="AL1873" s="217"/>
      <c r="AM1873" s="217"/>
      <c r="AN1873" s="217"/>
      <c r="AO1873" s="217"/>
      <c r="AP1873" s="217"/>
      <c r="AQ1873" s="217"/>
      <c r="AR1873" s="217"/>
      <c r="AS1873" s="217"/>
      <c r="AT1873" s="217"/>
      <c r="AU1873" s="217"/>
      <c r="AV1873" s="217"/>
    </row>
  </sheetData>
  <mergeCells count="10">
    <mergeCell ref="AH31:AM31"/>
    <mergeCell ref="AQ31:AS31"/>
    <mergeCell ref="U3:V3"/>
    <mergeCell ref="BO3:BQ3"/>
    <mergeCell ref="BI2:BR2"/>
    <mergeCell ref="A1:BP1"/>
    <mergeCell ref="AU3:AV3"/>
    <mergeCell ref="S3:T3"/>
    <mergeCell ref="AM2:AV2"/>
    <mergeCell ref="A2:T2"/>
  </mergeCells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&amp;Cคาดการณ์ส่งออก&amp;Rสยค/สอ 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871"/>
  <sheetViews>
    <sheetView topLeftCell="A26" zoomScale="120" zoomScaleNormal="120" workbookViewId="0">
      <selection activeCell="T36" sqref="T36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6" width="8.83203125" customWidth="1"/>
    <col min="17" max="17" width="0" hidden="1" customWidth="1"/>
    <col min="18" max="20" width="8.83203125" customWidth="1"/>
    <col min="21" max="21" width="1.5" customWidth="1"/>
    <col min="22" max="29" width="5.83203125" hidden="1" customWidth="1"/>
    <col min="30" max="30" width="7" hidden="1" customWidth="1"/>
    <col min="31" max="31" width="5.83203125" hidden="1" customWidth="1"/>
    <col min="32" max="32" width="7" customWidth="1"/>
    <col min="33" max="33" width="5.83203125" hidden="1" customWidth="1"/>
    <col min="34" max="36" width="7" hidden="1" customWidth="1"/>
    <col min="37" max="39" width="7" customWidth="1"/>
    <col min="40" max="40" width="7" hidden="1" customWidth="1"/>
    <col min="41" max="43" width="7" customWidth="1"/>
    <col min="44" max="44" width="1.33203125" customWidth="1"/>
    <col min="45" max="53" width="5.83203125" hidden="1" customWidth="1"/>
    <col min="54" max="54" width="7" hidden="1" customWidth="1"/>
    <col min="55" max="55" width="5.83203125" hidden="1" customWidth="1"/>
    <col min="56" max="62" width="6.33203125" customWidth="1"/>
  </cols>
  <sheetData>
    <row r="1" spans="1:62" ht="26.25" x14ac:dyDescent="0.55000000000000004">
      <c r="A1" s="432" t="s">
        <v>73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  <c r="AD1" s="432"/>
      <c r="AE1" s="432"/>
      <c r="AF1" s="432"/>
      <c r="AG1" s="432"/>
      <c r="AH1" s="432"/>
      <c r="AI1" s="432"/>
      <c r="AJ1" s="432"/>
      <c r="AK1" s="432"/>
      <c r="AL1" s="432"/>
      <c r="AM1" s="432"/>
      <c r="AN1" s="432"/>
      <c r="AO1" s="432"/>
      <c r="AP1" s="432"/>
      <c r="AQ1" s="432"/>
      <c r="AR1" s="432"/>
      <c r="AS1" s="432"/>
      <c r="AT1" s="432"/>
      <c r="AU1" s="432"/>
      <c r="AV1" s="432"/>
      <c r="AW1" s="432"/>
      <c r="AX1" s="432"/>
      <c r="AY1" s="432"/>
      <c r="AZ1" s="432"/>
      <c r="BA1" s="432"/>
      <c r="BB1" s="432"/>
      <c r="BC1" s="432"/>
      <c r="BD1" s="432"/>
      <c r="BE1" s="432"/>
      <c r="BF1" s="432"/>
      <c r="BG1" s="432"/>
      <c r="BH1" s="432"/>
      <c r="BI1" s="147"/>
      <c r="BJ1" s="147"/>
    </row>
    <row r="2" spans="1:62" ht="16.5" customHeight="1" x14ac:dyDescent="0.45">
      <c r="A2" s="125" t="s">
        <v>38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V2" s="63" t="s">
        <v>0</v>
      </c>
      <c r="W2" s="7"/>
      <c r="X2" s="86" t="s">
        <v>0</v>
      </c>
      <c r="Y2" s="111"/>
      <c r="Z2" s="126" t="s">
        <v>0</v>
      </c>
      <c r="AA2" s="126" t="s">
        <v>0</v>
      </c>
      <c r="AB2" s="126"/>
      <c r="AC2" s="126"/>
      <c r="AD2" s="126" t="s">
        <v>0</v>
      </c>
      <c r="AE2" s="126"/>
      <c r="AF2" s="126" t="s">
        <v>0</v>
      </c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S2" s="2"/>
      <c r="AT2" s="62" t="s">
        <v>1</v>
      </c>
      <c r="AU2" s="63" t="s">
        <v>1</v>
      </c>
      <c r="AV2" s="86" t="s">
        <v>1</v>
      </c>
      <c r="AW2" s="110" t="s">
        <v>1</v>
      </c>
      <c r="AX2" s="125" t="s">
        <v>1</v>
      </c>
      <c r="AY2" s="125" t="s">
        <v>1</v>
      </c>
      <c r="AZ2" s="2"/>
      <c r="BA2" s="2"/>
      <c r="BB2" s="125" t="s">
        <v>1</v>
      </c>
      <c r="BC2" s="2"/>
      <c r="BD2" s="435" t="s">
        <v>1</v>
      </c>
      <c r="BE2" s="435"/>
      <c r="BF2" s="435"/>
      <c r="BG2" s="435"/>
      <c r="BH2" s="435"/>
      <c r="BI2" s="435"/>
      <c r="BJ2" s="435"/>
    </row>
    <row r="3" spans="1:62" ht="18" customHeight="1" x14ac:dyDescent="0.45">
      <c r="B3" s="5"/>
      <c r="C3" s="5"/>
      <c r="D3" s="5"/>
      <c r="E3" s="5"/>
      <c r="F3" s="5"/>
      <c r="G3" s="5"/>
      <c r="H3" s="61"/>
      <c r="I3" s="61"/>
      <c r="J3" s="61"/>
      <c r="K3" s="61"/>
      <c r="L3" s="61"/>
      <c r="M3" s="61"/>
      <c r="T3" s="61" t="s">
        <v>40</v>
      </c>
      <c r="U3" s="61"/>
      <c r="V3" s="61"/>
      <c r="W3" s="61"/>
      <c r="X3" s="61"/>
      <c r="Z3" s="5"/>
      <c r="AA3" s="5"/>
      <c r="AB3" s="5"/>
      <c r="AC3" s="5"/>
      <c r="AD3" s="5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 t="s">
        <v>3</v>
      </c>
      <c r="AR3" s="61"/>
      <c r="AT3" s="5"/>
      <c r="AU3" s="5"/>
      <c r="AV3" s="5"/>
      <c r="AW3" s="5"/>
      <c r="AX3" s="5"/>
      <c r="AY3" s="5"/>
      <c r="AZ3" s="61"/>
      <c r="BA3" s="61"/>
      <c r="BB3" s="61"/>
      <c r="BC3" s="61"/>
      <c r="BD3" s="61"/>
      <c r="BE3" s="61"/>
      <c r="BJ3" s="61" t="s">
        <v>3</v>
      </c>
    </row>
    <row r="4" spans="1:62" ht="17.45" customHeight="1" x14ac:dyDescent="0.45">
      <c r="A4" s="60"/>
      <c r="B4" s="22">
        <v>2540</v>
      </c>
      <c r="C4" s="22">
        <v>2541</v>
      </c>
      <c r="D4" s="22">
        <v>2542</v>
      </c>
      <c r="E4" s="22">
        <v>2543</v>
      </c>
      <c r="F4" s="22">
        <v>2544</v>
      </c>
      <c r="G4" s="22">
        <v>2545</v>
      </c>
      <c r="H4" s="22">
        <v>2546</v>
      </c>
      <c r="I4" s="22">
        <v>2547</v>
      </c>
      <c r="J4" s="22">
        <v>2548</v>
      </c>
      <c r="K4" s="22">
        <v>2549</v>
      </c>
      <c r="L4" s="22" t="s">
        <v>55</v>
      </c>
      <c r="M4" s="22">
        <v>2550</v>
      </c>
      <c r="N4" s="22">
        <v>2551</v>
      </c>
      <c r="O4" s="22">
        <v>2552</v>
      </c>
      <c r="P4" s="22">
        <v>2553</v>
      </c>
      <c r="Q4" s="22" t="s">
        <v>76</v>
      </c>
      <c r="R4" s="22" t="s">
        <v>72</v>
      </c>
      <c r="S4" s="22" t="s">
        <v>76</v>
      </c>
      <c r="T4" s="22">
        <v>2554</v>
      </c>
      <c r="U4" s="55"/>
      <c r="V4" s="22">
        <v>2541</v>
      </c>
      <c r="W4" s="22">
        <v>2542</v>
      </c>
      <c r="X4" s="22">
        <v>2543</v>
      </c>
      <c r="Y4" s="22">
        <v>2544</v>
      </c>
      <c r="Z4" s="22">
        <v>2545</v>
      </c>
      <c r="AA4" s="22">
        <v>2546</v>
      </c>
      <c r="AB4" s="22">
        <v>2547</v>
      </c>
      <c r="AC4" s="22">
        <v>2548</v>
      </c>
      <c r="AD4" s="22">
        <v>2549</v>
      </c>
      <c r="AE4" s="22" t="s">
        <v>55</v>
      </c>
      <c r="AF4" s="22">
        <v>2550</v>
      </c>
      <c r="AG4" s="22" t="s">
        <v>60</v>
      </c>
      <c r="AH4" s="22" t="s">
        <v>61</v>
      </c>
      <c r="AI4" s="22" t="s">
        <v>63</v>
      </c>
      <c r="AJ4" s="22" t="s">
        <v>64</v>
      </c>
      <c r="AK4" s="22">
        <v>2551</v>
      </c>
      <c r="AL4" s="22">
        <v>2552</v>
      </c>
      <c r="AM4" s="22">
        <v>2553</v>
      </c>
      <c r="AN4" s="22" t="s">
        <v>76</v>
      </c>
      <c r="AO4" s="22" t="s">
        <v>72</v>
      </c>
      <c r="AP4" s="22" t="s">
        <v>76</v>
      </c>
      <c r="AQ4" s="22">
        <v>2554</v>
      </c>
      <c r="AR4" s="55"/>
      <c r="AS4" s="22">
        <v>2540</v>
      </c>
      <c r="AT4" s="22">
        <v>2541</v>
      </c>
      <c r="AU4" s="22">
        <v>2542</v>
      </c>
      <c r="AV4" s="22">
        <v>2543</v>
      </c>
      <c r="AW4" s="22">
        <v>2544</v>
      </c>
      <c r="AX4" s="22">
        <v>2545</v>
      </c>
      <c r="AY4" s="22">
        <v>2546</v>
      </c>
      <c r="AZ4" s="22">
        <v>2547</v>
      </c>
      <c r="BA4" s="22">
        <v>2548</v>
      </c>
      <c r="BB4" s="22">
        <v>2549</v>
      </c>
      <c r="BC4" s="22" t="s">
        <v>54</v>
      </c>
      <c r="BD4" s="22">
        <v>2550</v>
      </c>
      <c r="BE4" s="22">
        <v>2551</v>
      </c>
      <c r="BF4" s="22">
        <v>2552</v>
      </c>
      <c r="BG4" s="22">
        <v>2553</v>
      </c>
      <c r="BH4" s="22" t="s">
        <v>71</v>
      </c>
      <c r="BI4" s="22" t="s">
        <v>76</v>
      </c>
      <c r="BJ4" s="22">
        <v>2554</v>
      </c>
    </row>
    <row r="5" spans="1:62" ht="17.45" customHeight="1" x14ac:dyDescent="0.45">
      <c r="A5" s="54" t="s">
        <v>4</v>
      </c>
      <c r="B5" s="64">
        <v>4666.4399999999996</v>
      </c>
      <c r="C5" s="64">
        <v>4283.82</v>
      </c>
      <c r="D5" s="64">
        <v>4056.8</v>
      </c>
      <c r="E5" s="64">
        <v>5302.87</v>
      </c>
      <c r="F5" s="64" t="e">
        <f>+#REF!</f>
        <v>#REF!</v>
      </c>
      <c r="G5" s="64" t="e">
        <f>+#REF!</f>
        <v>#REF!</v>
      </c>
      <c r="H5" s="64" t="e">
        <f>+#REF!</f>
        <v>#REF!</v>
      </c>
      <c r="I5" s="64" t="e">
        <f>+#REF!</f>
        <v>#REF!</v>
      </c>
      <c r="J5" s="64" t="e">
        <f>+#REF!</f>
        <v>#REF!</v>
      </c>
      <c r="K5" s="64" t="e">
        <f>+#REF!</f>
        <v>#REF!</v>
      </c>
      <c r="L5" s="64" t="e">
        <f>($L$23*BC5)/100</f>
        <v>#REF!</v>
      </c>
      <c r="M5" s="64" t="e">
        <f>+#REF!</f>
        <v>#REF!</v>
      </c>
      <c r="N5" s="64" t="e">
        <f>+#REF!</f>
        <v>#REF!</v>
      </c>
      <c r="O5" s="64" t="e">
        <f>+#REF!</f>
        <v>#REF!</v>
      </c>
      <c r="P5" s="64" t="e">
        <f>+#REF!</f>
        <v>#REF!</v>
      </c>
      <c r="Q5" s="64" t="e">
        <f>(Q$23*BJ5)/100</f>
        <v>#REF!</v>
      </c>
      <c r="R5" s="64" t="e">
        <f>(R$23*BH5)/100</f>
        <v>#REF!</v>
      </c>
      <c r="S5" s="64" t="e">
        <f t="shared" ref="S5:S10" si="0">+T5</f>
        <v>#REF!</v>
      </c>
      <c r="T5" s="64" t="e">
        <f>+#REF!</f>
        <v>#REF!</v>
      </c>
      <c r="U5" s="55"/>
      <c r="V5" s="67">
        <f t="shared" ref="V5:AE5" si="1">((C5/B5)-1)*100</f>
        <v>-8.1993982564867451</v>
      </c>
      <c r="W5" s="67">
        <f t="shared" si="1"/>
        <v>-5.2994757015934262</v>
      </c>
      <c r="X5" s="67">
        <f t="shared" si="1"/>
        <v>30.715588641293621</v>
      </c>
      <c r="Y5" s="67" t="e">
        <f t="shared" si="1"/>
        <v>#REF!</v>
      </c>
      <c r="Z5" s="67" t="e">
        <f t="shared" si="1"/>
        <v>#REF!</v>
      </c>
      <c r="AA5" s="67" t="e">
        <f t="shared" si="1"/>
        <v>#REF!</v>
      </c>
      <c r="AB5" s="67" t="e">
        <f t="shared" si="1"/>
        <v>#REF!</v>
      </c>
      <c r="AC5" s="67" t="e">
        <f t="shared" si="1"/>
        <v>#REF!</v>
      </c>
      <c r="AD5" s="67" t="e">
        <f t="shared" si="1"/>
        <v>#REF!</v>
      </c>
      <c r="AE5" s="67" t="e">
        <f t="shared" si="1"/>
        <v>#REF!</v>
      </c>
      <c r="AF5" s="67" t="e">
        <f t="shared" ref="AF5:AF23" si="2">((M5/K5)-1)*100</f>
        <v>#REF!</v>
      </c>
      <c r="AG5" s="67" t="e">
        <f>((#REF!/M5)-1)*100</f>
        <v>#REF!</v>
      </c>
      <c r="AH5" s="67" t="e">
        <f>((#REF!/M5)-1)*100</f>
        <v>#REF!</v>
      </c>
      <c r="AI5" s="67" t="e">
        <f>((#REF!/M5)-1)*100</f>
        <v>#REF!</v>
      </c>
      <c r="AJ5" s="67" t="e">
        <f>((#REF!/M5)-1)*100</f>
        <v>#REF!</v>
      </c>
      <c r="AK5" s="67" t="e">
        <f>((N5/M5)-1)*100</f>
        <v>#REF!</v>
      </c>
      <c r="AL5" s="67" t="e">
        <f>((O5/N5)-1)*100</f>
        <v>#REF!</v>
      </c>
      <c r="AM5" s="67" t="e">
        <f>((P5/O5)-1)*100</f>
        <v>#REF!</v>
      </c>
      <c r="AN5" s="67" t="e">
        <f>((Q5/P5)-1)*100</f>
        <v>#REF!</v>
      </c>
      <c r="AO5" s="67" t="e">
        <f t="shared" ref="AO5:AO22" si="3">((R5/P5)-1)*100</f>
        <v>#REF!</v>
      </c>
      <c r="AP5" s="67" t="e">
        <f t="shared" ref="AP5:AP20" si="4">((S5/P5)-1)*100</f>
        <v>#REF!</v>
      </c>
      <c r="AQ5" s="67" t="e">
        <f t="shared" ref="AQ5:AQ20" si="5">((T5/P5)-1)*100</f>
        <v>#REF!</v>
      </c>
      <c r="AR5" s="67"/>
      <c r="AS5" s="67">
        <f t="shared" ref="AS5:BB10" si="6">+(B5/B$23)*100</f>
        <v>7.9994994355793301</v>
      </c>
      <c r="AT5" s="67">
        <f t="shared" si="6"/>
        <v>7.861652591013371</v>
      </c>
      <c r="AU5" s="67">
        <f t="shared" si="6"/>
        <v>6.9390362696693408</v>
      </c>
      <c r="AV5" s="67">
        <f t="shared" si="6"/>
        <v>7.6164134789837563</v>
      </c>
      <c r="AW5" s="67" t="e">
        <f t="shared" si="6"/>
        <v>#REF!</v>
      </c>
      <c r="AX5" s="67" t="e">
        <f t="shared" si="6"/>
        <v>#REF!</v>
      </c>
      <c r="AY5" s="67" t="e">
        <f t="shared" si="6"/>
        <v>#REF!</v>
      </c>
      <c r="AZ5" s="67" t="e">
        <f t="shared" si="6"/>
        <v>#REF!</v>
      </c>
      <c r="BA5" s="67" t="e">
        <f t="shared" si="6"/>
        <v>#REF!</v>
      </c>
      <c r="BB5" s="67" t="e">
        <f t="shared" si="6"/>
        <v>#REF!</v>
      </c>
      <c r="BC5" s="68" t="e">
        <f>AVERAGE(AZ5:BB5)</f>
        <v>#REF!</v>
      </c>
      <c r="BD5" s="67" t="e">
        <f t="shared" ref="BD5:BD23" si="7">+(M5/M$23)*100</f>
        <v>#REF!</v>
      </c>
      <c r="BE5" s="67" t="e">
        <f t="shared" ref="BE5:BE23" si="8">+(N5/N$23)*100</f>
        <v>#REF!</v>
      </c>
      <c r="BF5" s="67" t="e">
        <f t="shared" ref="BF5:BF23" si="9">+(O5/O$23)*100</f>
        <v>#REF!</v>
      </c>
      <c r="BG5" s="67" t="e">
        <f t="shared" ref="BG5:BG23" si="10">+(P5/P$23)*100</f>
        <v>#REF!</v>
      </c>
      <c r="BH5" s="67" t="e">
        <f t="shared" ref="BH5:BH23" si="11">AVERAGE(BG5,BE5,BF5)</f>
        <v>#REF!</v>
      </c>
      <c r="BI5" s="67" t="e">
        <f t="shared" ref="BI5:BJ20" si="12">+(S5/S$23)*100</f>
        <v>#REF!</v>
      </c>
      <c r="BJ5" s="67" t="e">
        <f t="shared" si="12"/>
        <v>#REF!</v>
      </c>
    </row>
    <row r="6" spans="1:62" ht="17.45" customHeight="1" x14ac:dyDescent="0.45">
      <c r="A6" s="54" t="s">
        <v>5</v>
      </c>
      <c r="B6" s="64">
        <v>4353.1099999999997</v>
      </c>
      <c r="C6" s="64">
        <v>4488.3999999999996</v>
      </c>
      <c r="D6" s="64">
        <v>4238.6400000000003</v>
      </c>
      <c r="E6" s="64">
        <v>5406.06</v>
      </c>
      <c r="F6" s="64" t="e">
        <f>+#REF!</f>
        <v>#REF!</v>
      </c>
      <c r="G6" s="64" t="e">
        <f>+#REF!</f>
        <v>#REF!</v>
      </c>
      <c r="H6" s="64" t="e">
        <f>+#REF!</f>
        <v>#REF!</v>
      </c>
      <c r="I6" s="64" t="e">
        <f>+#REF!</f>
        <v>#REF!</v>
      </c>
      <c r="J6" s="64" t="e">
        <f>+#REF!</f>
        <v>#REF!</v>
      </c>
      <c r="K6" s="64" t="e">
        <f>+#REF!</f>
        <v>#REF!</v>
      </c>
      <c r="L6" s="64" t="e">
        <f>($L$23*BC6)/100</f>
        <v>#REF!</v>
      </c>
      <c r="M6" s="64" t="e">
        <f>+#REF!</f>
        <v>#REF!</v>
      </c>
      <c r="N6" s="64" t="e">
        <f>+#REF!</f>
        <v>#REF!</v>
      </c>
      <c r="O6" s="64" t="e">
        <f>+#REF!</f>
        <v>#REF!</v>
      </c>
      <c r="P6" s="64" t="e">
        <f>+#REF!</f>
        <v>#REF!</v>
      </c>
      <c r="Q6" s="64" t="e">
        <f>(Q$23*BJ6)/100</f>
        <v>#REF!</v>
      </c>
      <c r="R6" s="64" t="e">
        <f>(R$23*BH6)/100</f>
        <v>#REF!</v>
      </c>
      <c r="S6" s="64" t="e">
        <f t="shared" si="0"/>
        <v>#REF!</v>
      </c>
      <c r="T6" s="64" t="e">
        <f>+#REF!</f>
        <v>#REF!</v>
      </c>
      <c r="U6" s="55"/>
      <c r="V6" s="67">
        <f t="shared" ref="V6:AB10" si="13">((C6/B6)-1)*100</f>
        <v>3.1078929776642505</v>
      </c>
      <c r="W6" s="67">
        <f t="shared" si="13"/>
        <v>-5.564566437928864</v>
      </c>
      <c r="X6" s="67">
        <f t="shared" si="13"/>
        <v>27.542324896664972</v>
      </c>
      <c r="Y6" s="67" t="e">
        <f t="shared" si="13"/>
        <v>#REF!</v>
      </c>
      <c r="Z6" s="67" t="e">
        <f t="shared" si="13"/>
        <v>#REF!</v>
      </c>
      <c r="AA6" s="67" t="e">
        <f t="shared" si="13"/>
        <v>#REF!</v>
      </c>
      <c r="AB6" s="67" t="e">
        <f t="shared" si="13"/>
        <v>#REF!</v>
      </c>
      <c r="AC6" s="67" t="e">
        <f t="shared" ref="AC6:AE23" si="14">((J6/I6)-1)*100</f>
        <v>#REF!</v>
      </c>
      <c r="AD6" s="67" t="e">
        <f t="shared" si="14"/>
        <v>#REF!</v>
      </c>
      <c r="AE6" s="67" t="e">
        <f t="shared" si="14"/>
        <v>#REF!</v>
      </c>
      <c r="AF6" s="67" t="e">
        <f t="shared" si="2"/>
        <v>#REF!</v>
      </c>
      <c r="AG6" s="67" t="e">
        <f>((#REF!/M6)-1)*100</f>
        <v>#REF!</v>
      </c>
      <c r="AH6" s="67" t="e">
        <f>((#REF!/M6)-1)*100</f>
        <v>#REF!</v>
      </c>
      <c r="AI6" s="67" t="e">
        <f>((#REF!/M6)-1)*100</f>
        <v>#REF!</v>
      </c>
      <c r="AJ6" s="67" t="e">
        <f>((#REF!/M6)-1)*100</f>
        <v>#REF!</v>
      </c>
      <c r="AK6" s="67" t="e">
        <f t="shared" ref="AK6:AK23" si="15">((N6/M6)-1)*100</f>
        <v>#REF!</v>
      </c>
      <c r="AL6" s="67" t="e">
        <f t="shared" ref="AL6:AM25" si="16">((O6/N6)-1)*100</f>
        <v>#REF!</v>
      </c>
      <c r="AM6" s="67" t="e">
        <f t="shared" ref="AM6:AM22" si="17">((P6/O6)-1)*100</f>
        <v>#REF!</v>
      </c>
      <c r="AN6" s="67" t="e">
        <f t="shared" ref="AN6:AN22" si="18">((Q6/P6)-1)*100</f>
        <v>#REF!</v>
      </c>
      <c r="AO6" s="67" t="e">
        <f t="shared" si="3"/>
        <v>#REF!</v>
      </c>
      <c r="AP6" s="67" t="e">
        <f t="shared" si="4"/>
        <v>#REF!</v>
      </c>
      <c r="AQ6" s="67" t="e">
        <f t="shared" si="5"/>
        <v>#REF!</v>
      </c>
      <c r="AR6" s="67"/>
      <c r="AS6" s="67">
        <f t="shared" si="6"/>
        <v>7.4623698125369096</v>
      </c>
      <c r="AT6" s="67">
        <f t="shared" si="6"/>
        <v>8.2370971444888941</v>
      </c>
      <c r="AU6" s="67">
        <f t="shared" si="6"/>
        <v>7.250068205006718</v>
      </c>
      <c r="AV6" s="67">
        <f t="shared" si="6"/>
        <v>7.7646233553141846</v>
      </c>
      <c r="AW6" s="67" t="e">
        <f t="shared" si="6"/>
        <v>#REF!</v>
      </c>
      <c r="AX6" s="67" t="e">
        <f t="shared" si="6"/>
        <v>#REF!</v>
      </c>
      <c r="AY6" s="67" t="e">
        <f t="shared" si="6"/>
        <v>#REF!</v>
      </c>
      <c r="AZ6" s="67" t="e">
        <f t="shared" si="6"/>
        <v>#REF!</v>
      </c>
      <c r="BA6" s="67" t="e">
        <f t="shared" si="6"/>
        <v>#REF!</v>
      </c>
      <c r="BB6" s="67" t="e">
        <f t="shared" si="6"/>
        <v>#REF!</v>
      </c>
      <c r="BC6" s="68" t="e">
        <f t="shared" ref="BC6:BC22" si="19">AVERAGE(AZ6:BB6)</f>
        <v>#REF!</v>
      </c>
      <c r="BD6" s="67" t="e">
        <f t="shared" si="7"/>
        <v>#REF!</v>
      </c>
      <c r="BE6" s="67" t="e">
        <f t="shared" si="8"/>
        <v>#REF!</v>
      </c>
      <c r="BF6" s="67" t="e">
        <f t="shared" si="9"/>
        <v>#REF!</v>
      </c>
      <c r="BG6" s="67" t="e">
        <f t="shared" si="10"/>
        <v>#REF!</v>
      </c>
      <c r="BH6" s="67" t="e">
        <f t="shared" si="11"/>
        <v>#REF!</v>
      </c>
      <c r="BI6" s="67" t="e">
        <f t="shared" si="12"/>
        <v>#REF!</v>
      </c>
      <c r="BJ6" s="67" t="e">
        <f t="shared" si="12"/>
        <v>#REF!</v>
      </c>
    </row>
    <row r="7" spans="1:62" ht="17.45" customHeight="1" x14ac:dyDescent="0.45">
      <c r="A7" s="54" t="s">
        <v>6</v>
      </c>
      <c r="B7" s="64">
        <v>5031.7</v>
      </c>
      <c r="C7" s="64">
        <v>4866.5200000000004</v>
      </c>
      <c r="D7" s="64">
        <v>4777.37</v>
      </c>
      <c r="E7" s="64">
        <v>5839.43</v>
      </c>
      <c r="F7" s="64" t="e">
        <f>+#REF!</f>
        <v>#REF!</v>
      </c>
      <c r="G7" s="64" t="e">
        <f>+#REF!</f>
        <v>#REF!</v>
      </c>
      <c r="H7" s="64" t="e">
        <f>+#REF!</f>
        <v>#REF!</v>
      </c>
      <c r="I7" s="64" t="e">
        <f>+#REF!</f>
        <v>#REF!</v>
      </c>
      <c r="J7" s="64" t="e">
        <f>+#REF!</f>
        <v>#REF!</v>
      </c>
      <c r="K7" s="64" t="e">
        <f>+#REF!</f>
        <v>#REF!</v>
      </c>
      <c r="L7" s="64" t="e">
        <f>($L$23*BC7)/100</f>
        <v>#REF!</v>
      </c>
      <c r="M7" s="64" t="e">
        <f>+#REF!</f>
        <v>#REF!</v>
      </c>
      <c r="N7" s="64" t="e">
        <f>+#REF!</f>
        <v>#REF!</v>
      </c>
      <c r="O7" s="64" t="e">
        <f>+#REF!</f>
        <v>#REF!</v>
      </c>
      <c r="P7" s="64" t="e">
        <f>+#REF!</f>
        <v>#REF!</v>
      </c>
      <c r="Q7" s="64" t="e">
        <f>(Q$23*BJ7)/100</f>
        <v>#REF!</v>
      </c>
      <c r="R7" s="64" t="e">
        <f>(R$23*BH7)/100</f>
        <v>#REF!</v>
      </c>
      <c r="S7" s="64" t="e">
        <f t="shared" si="0"/>
        <v>#REF!</v>
      </c>
      <c r="T7" s="64" t="e">
        <f>+#REF!</f>
        <v>#REF!</v>
      </c>
      <c r="U7" s="85"/>
      <c r="V7" s="67">
        <f t="shared" si="13"/>
        <v>-3.2827871295983302</v>
      </c>
      <c r="W7" s="67">
        <f t="shared" si="13"/>
        <v>-1.8319045231500186</v>
      </c>
      <c r="X7" s="67">
        <f t="shared" si="13"/>
        <v>22.231060185834473</v>
      </c>
      <c r="Y7" s="67" t="e">
        <f t="shared" si="13"/>
        <v>#REF!</v>
      </c>
      <c r="Z7" s="67" t="e">
        <f t="shared" si="13"/>
        <v>#REF!</v>
      </c>
      <c r="AA7" s="67" t="e">
        <f t="shared" si="13"/>
        <v>#REF!</v>
      </c>
      <c r="AB7" s="67" t="e">
        <f t="shared" si="13"/>
        <v>#REF!</v>
      </c>
      <c r="AC7" s="67" t="e">
        <f t="shared" si="14"/>
        <v>#REF!</v>
      </c>
      <c r="AD7" s="67" t="e">
        <f t="shared" si="14"/>
        <v>#REF!</v>
      </c>
      <c r="AE7" s="67" t="e">
        <f t="shared" si="14"/>
        <v>#REF!</v>
      </c>
      <c r="AF7" s="67" t="e">
        <f t="shared" si="2"/>
        <v>#REF!</v>
      </c>
      <c r="AG7" s="67" t="e">
        <f>((#REF!/M7)-1)*100</f>
        <v>#REF!</v>
      </c>
      <c r="AH7" s="67" t="e">
        <f>((#REF!/M7)-1)*100</f>
        <v>#REF!</v>
      </c>
      <c r="AI7" s="67" t="e">
        <f>((#REF!/M7)-1)*100</f>
        <v>#REF!</v>
      </c>
      <c r="AJ7" s="67" t="e">
        <f>((#REF!/M7)-1)*100</f>
        <v>#REF!</v>
      </c>
      <c r="AK7" s="67" t="e">
        <f t="shared" si="15"/>
        <v>#REF!</v>
      </c>
      <c r="AL7" s="67" t="e">
        <f t="shared" si="16"/>
        <v>#REF!</v>
      </c>
      <c r="AM7" s="67" t="e">
        <f t="shared" si="17"/>
        <v>#REF!</v>
      </c>
      <c r="AN7" s="67" t="e">
        <f t="shared" si="18"/>
        <v>#REF!</v>
      </c>
      <c r="AO7" s="67" t="e">
        <f t="shared" si="3"/>
        <v>#REF!</v>
      </c>
      <c r="AP7" s="67" t="e">
        <f t="shared" si="4"/>
        <v>#REF!</v>
      </c>
      <c r="AQ7" s="67" t="e">
        <f t="shared" si="5"/>
        <v>#REF!</v>
      </c>
      <c r="AR7" s="67"/>
      <c r="AS7" s="67">
        <f t="shared" si="6"/>
        <v>8.6256506694620558</v>
      </c>
      <c r="AT7" s="67">
        <f t="shared" si="6"/>
        <v>8.9310217439617912</v>
      </c>
      <c r="AU7" s="67">
        <f t="shared" si="6"/>
        <v>8.171549917084949</v>
      </c>
      <c r="AV7" s="67">
        <f t="shared" si="6"/>
        <v>8.3870646200231427</v>
      </c>
      <c r="AW7" s="67" t="e">
        <f t="shared" si="6"/>
        <v>#REF!</v>
      </c>
      <c r="AX7" s="67" t="e">
        <f t="shared" si="6"/>
        <v>#REF!</v>
      </c>
      <c r="AY7" s="67" t="e">
        <f t="shared" si="6"/>
        <v>#REF!</v>
      </c>
      <c r="AZ7" s="67" t="e">
        <f t="shared" si="6"/>
        <v>#REF!</v>
      </c>
      <c r="BA7" s="67" t="e">
        <f t="shared" si="6"/>
        <v>#REF!</v>
      </c>
      <c r="BB7" s="67" t="e">
        <f t="shared" si="6"/>
        <v>#REF!</v>
      </c>
      <c r="BC7" s="68" t="e">
        <f t="shared" si="19"/>
        <v>#REF!</v>
      </c>
      <c r="BD7" s="67" t="e">
        <f t="shared" si="7"/>
        <v>#REF!</v>
      </c>
      <c r="BE7" s="67" t="e">
        <f t="shared" si="8"/>
        <v>#REF!</v>
      </c>
      <c r="BF7" s="67" t="e">
        <f t="shared" si="9"/>
        <v>#REF!</v>
      </c>
      <c r="BG7" s="67" t="e">
        <f t="shared" si="10"/>
        <v>#REF!</v>
      </c>
      <c r="BH7" s="67" t="e">
        <f t="shared" si="11"/>
        <v>#REF!</v>
      </c>
      <c r="BI7" s="67" t="e">
        <f t="shared" si="12"/>
        <v>#REF!</v>
      </c>
      <c r="BJ7" s="67" t="e">
        <f t="shared" si="12"/>
        <v>#REF!</v>
      </c>
    </row>
    <row r="8" spans="1:62" ht="17.45" customHeight="1" x14ac:dyDescent="0.45">
      <c r="A8" s="103" t="s">
        <v>31</v>
      </c>
      <c r="B8" s="104">
        <v>14051.25</v>
      </c>
      <c r="C8" s="104">
        <v>13638.74</v>
      </c>
      <c r="D8" s="104">
        <v>13072.81</v>
      </c>
      <c r="E8" s="83">
        <f t="shared" ref="E8:O8" si="20">+E5+E6+E7</f>
        <v>16548.36</v>
      </c>
      <c r="F8" s="83" t="e">
        <f t="shared" si="20"/>
        <v>#REF!</v>
      </c>
      <c r="G8" s="83" t="e">
        <f t="shared" si="20"/>
        <v>#REF!</v>
      </c>
      <c r="H8" s="83" t="e">
        <f t="shared" si="20"/>
        <v>#REF!</v>
      </c>
      <c r="I8" s="83" t="e">
        <f t="shared" si="20"/>
        <v>#REF!</v>
      </c>
      <c r="J8" s="104" t="e">
        <f t="shared" si="20"/>
        <v>#REF!</v>
      </c>
      <c r="K8" s="104" t="e">
        <f t="shared" si="20"/>
        <v>#REF!</v>
      </c>
      <c r="L8" s="104" t="e">
        <f t="shared" si="20"/>
        <v>#REF!</v>
      </c>
      <c r="M8" s="104" t="e">
        <f t="shared" si="20"/>
        <v>#REF!</v>
      </c>
      <c r="N8" s="104" t="e">
        <f t="shared" si="20"/>
        <v>#REF!</v>
      </c>
      <c r="O8" s="104" t="e">
        <f t="shared" si="20"/>
        <v>#REF!</v>
      </c>
      <c r="P8" s="104" t="e">
        <f>+P5+P6+P7</f>
        <v>#REF!</v>
      </c>
      <c r="Q8" s="104" t="e">
        <f>+Q5+Q6+Q7</f>
        <v>#REF!</v>
      </c>
      <c r="R8" s="104" t="e">
        <f>+R5+R6+R7</f>
        <v>#REF!</v>
      </c>
      <c r="S8" s="64" t="e">
        <f t="shared" si="0"/>
        <v>#REF!</v>
      </c>
      <c r="T8" s="104" t="e">
        <f>+T5+T6+T7</f>
        <v>#REF!</v>
      </c>
      <c r="U8" s="59"/>
      <c r="V8" s="105">
        <f t="shared" si="13"/>
        <v>-2.9357530468819504</v>
      </c>
      <c r="W8" s="105">
        <f t="shared" si="13"/>
        <v>-4.1494302259592946</v>
      </c>
      <c r="X8" s="105">
        <f t="shared" si="13"/>
        <v>26.586097403695153</v>
      </c>
      <c r="Y8" s="105" t="e">
        <f t="shared" si="13"/>
        <v>#REF!</v>
      </c>
      <c r="Z8" s="105" t="e">
        <f t="shared" si="13"/>
        <v>#REF!</v>
      </c>
      <c r="AA8" s="105" t="e">
        <f t="shared" si="13"/>
        <v>#REF!</v>
      </c>
      <c r="AB8" s="105" t="e">
        <f t="shared" si="13"/>
        <v>#REF!</v>
      </c>
      <c r="AC8" s="105" t="e">
        <f t="shared" si="14"/>
        <v>#REF!</v>
      </c>
      <c r="AD8" s="105" t="e">
        <f t="shared" si="14"/>
        <v>#REF!</v>
      </c>
      <c r="AE8" s="105" t="e">
        <f t="shared" si="14"/>
        <v>#REF!</v>
      </c>
      <c r="AF8" s="107" t="e">
        <f t="shared" si="2"/>
        <v>#REF!</v>
      </c>
      <c r="AG8" s="107" t="e">
        <f>((#REF!/M8)-1)*100</f>
        <v>#REF!</v>
      </c>
      <c r="AH8" s="107" t="e">
        <f>((#REF!/M8)-1)*100</f>
        <v>#REF!</v>
      </c>
      <c r="AI8" s="107" t="e">
        <f>((#REF!/M8)-1)*100</f>
        <v>#REF!</v>
      </c>
      <c r="AJ8" s="67" t="e">
        <f>((#REF!/M8)-1)*100</f>
        <v>#REF!</v>
      </c>
      <c r="AK8" s="107" t="e">
        <f t="shared" si="15"/>
        <v>#REF!</v>
      </c>
      <c r="AL8" s="107" t="e">
        <f t="shared" si="16"/>
        <v>#REF!</v>
      </c>
      <c r="AM8" s="107" t="e">
        <f t="shared" si="17"/>
        <v>#REF!</v>
      </c>
      <c r="AN8" s="107" t="e">
        <f t="shared" si="18"/>
        <v>#REF!</v>
      </c>
      <c r="AO8" s="107" t="e">
        <f t="shared" si="3"/>
        <v>#REF!</v>
      </c>
      <c r="AP8" s="107" t="e">
        <f t="shared" si="4"/>
        <v>#REF!</v>
      </c>
      <c r="AQ8" s="107" t="e">
        <f t="shared" si="5"/>
        <v>#REF!</v>
      </c>
      <c r="AR8" s="105"/>
      <c r="AS8" s="105">
        <f t="shared" si="6"/>
        <v>24.087519917578295</v>
      </c>
      <c r="AT8" s="105">
        <f t="shared" si="6"/>
        <v>25.02977147946406</v>
      </c>
      <c r="AU8" s="105">
        <f t="shared" si="6"/>
        <v>22.360654391761006</v>
      </c>
      <c r="AV8" s="105">
        <f t="shared" si="6"/>
        <v>23.768101454321087</v>
      </c>
      <c r="AW8" s="105" t="e">
        <f t="shared" si="6"/>
        <v>#REF!</v>
      </c>
      <c r="AX8" s="105" t="e">
        <f t="shared" si="6"/>
        <v>#REF!</v>
      </c>
      <c r="AY8" s="105" t="e">
        <f t="shared" si="6"/>
        <v>#REF!</v>
      </c>
      <c r="AZ8" s="105" t="e">
        <f t="shared" si="6"/>
        <v>#REF!</v>
      </c>
      <c r="BA8" s="105" t="e">
        <f t="shared" si="6"/>
        <v>#REF!</v>
      </c>
      <c r="BB8" s="105" t="e">
        <f t="shared" si="6"/>
        <v>#REF!</v>
      </c>
      <c r="BC8" s="107" t="e">
        <f t="shared" si="19"/>
        <v>#REF!</v>
      </c>
      <c r="BD8" s="107" t="e">
        <f t="shared" si="7"/>
        <v>#REF!</v>
      </c>
      <c r="BE8" s="107" t="e">
        <f t="shared" si="8"/>
        <v>#REF!</v>
      </c>
      <c r="BF8" s="107" t="e">
        <f t="shared" si="9"/>
        <v>#REF!</v>
      </c>
      <c r="BG8" s="107" t="e">
        <f t="shared" si="10"/>
        <v>#REF!</v>
      </c>
      <c r="BH8" s="107" t="e">
        <f t="shared" si="11"/>
        <v>#REF!</v>
      </c>
      <c r="BI8" s="107" t="e">
        <f t="shared" si="12"/>
        <v>#REF!</v>
      </c>
      <c r="BJ8" s="107" t="e">
        <f t="shared" si="12"/>
        <v>#REF!</v>
      </c>
    </row>
    <row r="9" spans="1:62" ht="17.45" customHeight="1" x14ac:dyDescent="0.45">
      <c r="A9" s="54" t="s">
        <v>7</v>
      </c>
      <c r="B9" s="64">
        <v>4367.45</v>
      </c>
      <c r="C9" s="64">
        <v>4336.22</v>
      </c>
      <c r="D9" s="64">
        <v>4538.9799999999996</v>
      </c>
      <c r="E9" s="64">
        <v>5248.8</v>
      </c>
      <c r="F9" s="64" t="e">
        <f>+#REF!</f>
        <v>#REF!</v>
      </c>
      <c r="G9" s="64" t="e">
        <f>+#REF!</f>
        <v>#REF!</v>
      </c>
      <c r="H9" s="64" t="e">
        <f>+#REF!</f>
        <v>#REF!</v>
      </c>
      <c r="I9" s="64" t="e">
        <f>+#REF!</f>
        <v>#REF!</v>
      </c>
      <c r="J9" s="64" t="e">
        <f>+#REF!</f>
        <v>#REF!</v>
      </c>
      <c r="K9" s="64" t="e">
        <f>+#REF!</f>
        <v>#REF!</v>
      </c>
      <c r="L9" s="64" t="e">
        <f>($L$23*BC9)/100</f>
        <v>#REF!</v>
      </c>
      <c r="M9" s="64" t="e">
        <f>+#REF!</f>
        <v>#REF!</v>
      </c>
      <c r="N9" s="64" t="e">
        <f>+#REF!</f>
        <v>#REF!</v>
      </c>
      <c r="O9" s="64" t="e">
        <f>+#REF!</f>
        <v>#REF!</v>
      </c>
      <c r="P9" s="64" t="e">
        <f>+#REF!</f>
        <v>#REF!</v>
      </c>
      <c r="Q9" s="64" t="e">
        <f>(Q$23*BJ9)/100</f>
        <v>#REF!</v>
      </c>
      <c r="R9" s="64" t="e">
        <f>(R$23*BH9)/100</f>
        <v>#REF!</v>
      </c>
      <c r="S9" s="64" t="e">
        <f t="shared" si="0"/>
        <v>#REF!</v>
      </c>
      <c r="T9" s="64" t="e">
        <f>+#REF!</f>
        <v>#REF!</v>
      </c>
      <c r="U9" s="85"/>
      <c r="V9" s="67">
        <f t="shared" si="13"/>
        <v>-0.71506256511235655</v>
      </c>
      <c r="W9" s="67">
        <f t="shared" si="13"/>
        <v>4.6759620129974699</v>
      </c>
      <c r="X9" s="67">
        <f t="shared" si="13"/>
        <v>15.638315216193966</v>
      </c>
      <c r="Y9" s="67" t="e">
        <f t="shared" si="13"/>
        <v>#REF!</v>
      </c>
      <c r="Z9" s="67" t="e">
        <f t="shared" si="13"/>
        <v>#REF!</v>
      </c>
      <c r="AA9" s="67" t="e">
        <f t="shared" si="13"/>
        <v>#REF!</v>
      </c>
      <c r="AB9" s="67" t="e">
        <f t="shared" si="13"/>
        <v>#REF!</v>
      </c>
      <c r="AC9" s="67" t="e">
        <f t="shared" si="14"/>
        <v>#REF!</v>
      </c>
      <c r="AD9" s="67" t="e">
        <f t="shared" si="14"/>
        <v>#REF!</v>
      </c>
      <c r="AE9" s="67" t="e">
        <f t="shared" si="14"/>
        <v>#REF!</v>
      </c>
      <c r="AF9" s="67" t="e">
        <f t="shared" si="2"/>
        <v>#REF!</v>
      </c>
      <c r="AG9" s="67" t="e">
        <f>((#REF!/M9)-1)*100</f>
        <v>#REF!</v>
      </c>
      <c r="AH9" s="67" t="e">
        <f>((#REF!/M9)-1)*100</f>
        <v>#REF!</v>
      </c>
      <c r="AI9" s="67" t="e">
        <f>((#REF!/M9)-1)*100</f>
        <v>#REF!</v>
      </c>
      <c r="AJ9" s="67" t="e">
        <f>((#REF!/M9)-1)*100</f>
        <v>#REF!</v>
      </c>
      <c r="AK9" s="67" t="e">
        <f t="shared" si="15"/>
        <v>#REF!</v>
      </c>
      <c r="AL9" s="67" t="e">
        <f t="shared" si="16"/>
        <v>#REF!</v>
      </c>
      <c r="AM9" s="67" t="e">
        <f t="shared" si="17"/>
        <v>#REF!</v>
      </c>
      <c r="AN9" s="67" t="e">
        <f t="shared" si="18"/>
        <v>#REF!</v>
      </c>
      <c r="AO9" s="67" t="e">
        <f t="shared" si="3"/>
        <v>#REF!</v>
      </c>
      <c r="AP9" s="67" t="e">
        <f t="shared" si="4"/>
        <v>#REF!</v>
      </c>
      <c r="AQ9" s="68" t="e">
        <f t="shared" si="5"/>
        <v>#REF!</v>
      </c>
      <c r="AR9" s="67"/>
      <c r="AS9" s="67">
        <f t="shared" si="6"/>
        <v>7.4869523255245847</v>
      </c>
      <c r="AT9" s="67">
        <f t="shared" si="6"/>
        <v>7.957816901317984</v>
      </c>
      <c r="AU9" s="67">
        <f t="shared" si="6"/>
        <v>7.7637908813113148</v>
      </c>
      <c r="AV9" s="67">
        <f t="shared" si="6"/>
        <v>7.5387537443855779</v>
      </c>
      <c r="AW9" s="67" t="e">
        <f t="shared" si="6"/>
        <v>#REF!</v>
      </c>
      <c r="AX9" s="67" t="e">
        <f t="shared" si="6"/>
        <v>#REF!</v>
      </c>
      <c r="AY9" s="67" t="e">
        <f t="shared" si="6"/>
        <v>#REF!</v>
      </c>
      <c r="AZ9" s="67" t="e">
        <f t="shared" si="6"/>
        <v>#REF!</v>
      </c>
      <c r="BA9" s="67" t="e">
        <f t="shared" si="6"/>
        <v>#REF!</v>
      </c>
      <c r="BB9" s="67" t="e">
        <f t="shared" si="6"/>
        <v>#REF!</v>
      </c>
      <c r="BC9" s="68" t="e">
        <f t="shared" si="19"/>
        <v>#REF!</v>
      </c>
      <c r="BD9" s="67" t="e">
        <f t="shared" si="7"/>
        <v>#REF!</v>
      </c>
      <c r="BE9" s="67" t="e">
        <f t="shared" si="8"/>
        <v>#REF!</v>
      </c>
      <c r="BF9" s="67" t="e">
        <f t="shared" si="9"/>
        <v>#REF!</v>
      </c>
      <c r="BG9" s="67" t="e">
        <f t="shared" si="10"/>
        <v>#REF!</v>
      </c>
      <c r="BH9" s="67" t="e">
        <f t="shared" si="11"/>
        <v>#REF!</v>
      </c>
      <c r="BI9" s="67" t="e">
        <f t="shared" si="12"/>
        <v>#REF!</v>
      </c>
      <c r="BJ9" s="67" t="e">
        <f t="shared" si="12"/>
        <v>#REF!</v>
      </c>
    </row>
    <row r="10" spans="1:62" ht="17.45" customHeight="1" x14ac:dyDescent="0.45">
      <c r="A10" s="54" t="s">
        <v>8</v>
      </c>
      <c r="B10" s="64">
        <v>4907.5</v>
      </c>
      <c r="C10" s="64">
        <v>4320.21</v>
      </c>
      <c r="D10" s="64">
        <v>4674.41</v>
      </c>
      <c r="E10" s="64">
        <v>5303.15</v>
      </c>
      <c r="F10" s="64" t="e">
        <f>+#REF!</f>
        <v>#REF!</v>
      </c>
      <c r="G10" s="64" t="e">
        <f>+#REF!</f>
        <v>#REF!</v>
      </c>
      <c r="H10" s="64" t="e">
        <f>+#REF!</f>
        <v>#REF!</v>
      </c>
      <c r="I10" s="64" t="e">
        <f>+#REF!</f>
        <v>#REF!</v>
      </c>
      <c r="J10" s="64" t="e">
        <f>+#REF!</f>
        <v>#REF!</v>
      </c>
      <c r="K10" s="64" t="e">
        <f>+#REF!</f>
        <v>#REF!</v>
      </c>
      <c r="L10" s="64" t="e">
        <f>($L$23*BC10)/100</f>
        <v>#REF!</v>
      </c>
      <c r="M10" s="64" t="e">
        <f>+#REF!</f>
        <v>#REF!</v>
      </c>
      <c r="N10" s="64" t="e">
        <f>+#REF!</f>
        <v>#REF!</v>
      </c>
      <c r="O10" s="64" t="e">
        <f>+#REF!</f>
        <v>#REF!</v>
      </c>
      <c r="P10" s="64" t="e">
        <f>+#REF!</f>
        <v>#REF!</v>
      </c>
      <c r="Q10" s="64" t="e">
        <f>(Q$23*BJ10)/100</f>
        <v>#REF!</v>
      </c>
      <c r="R10" s="64" t="e">
        <f>(R$23*BH10)/100</f>
        <v>#REF!</v>
      </c>
      <c r="S10" s="64" t="e">
        <f t="shared" si="0"/>
        <v>#REF!</v>
      </c>
      <c r="T10" s="64" t="e">
        <f>+#REF!</f>
        <v>#REF!</v>
      </c>
      <c r="U10" s="85"/>
      <c r="V10" s="67">
        <f t="shared" si="13"/>
        <v>-11.967193071828831</v>
      </c>
      <c r="W10" s="67">
        <f t="shared" si="13"/>
        <v>8.1986755273470546</v>
      </c>
      <c r="X10" s="67">
        <f t="shared" si="13"/>
        <v>13.450681476378822</v>
      </c>
      <c r="Y10" s="67" t="e">
        <f t="shared" si="13"/>
        <v>#REF!</v>
      </c>
      <c r="Z10" s="67" t="e">
        <f t="shared" si="13"/>
        <v>#REF!</v>
      </c>
      <c r="AA10" s="67" t="e">
        <f t="shared" si="13"/>
        <v>#REF!</v>
      </c>
      <c r="AB10" s="67" t="e">
        <f t="shared" si="13"/>
        <v>#REF!</v>
      </c>
      <c r="AC10" s="67" t="e">
        <f t="shared" si="14"/>
        <v>#REF!</v>
      </c>
      <c r="AD10" s="67" t="e">
        <f t="shared" si="14"/>
        <v>#REF!</v>
      </c>
      <c r="AE10" s="67" t="e">
        <f t="shared" si="14"/>
        <v>#REF!</v>
      </c>
      <c r="AF10" s="67" t="e">
        <f t="shared" si="2"/>
        <v>#REF!</v>
      </c>
      <c r="AG10" s="67" t="e">
        <f>((#REF!/M10)-1)*100</f>
        <v>#REF!</v>
      </c>
      <c r="AH10" s="67" t="e">
        <f>((#REF!/M10)-1)*100</f>
        <v>#REF!</v>
      </c>
      <c r="AI10" s="67" t="e">
        <f>((#REF!/M10)-1)*100</f>
        <v>#REF!</v>
      </c>
      <c r="AJ10" s="67" t="e">
        <f>((#REF!/M10)-1)*100</f>
        <v>#REF!</v>
      </c>
      <c r="AK10" s="67" t="e">
        <f t="shared" si="15"/>
        <v>#REF!</v>
      </c>
      <c r="AL10" s="67" t="e">
        <f t="shared" si="16"/>
        <v>#REF!</v>
      </c>
      <c r="AM10" s="67" t="e">
        <f t="shared" si="17"/>
        <v>#REF!</v>
      </c>
      <c r="AN10" s="67" t="e">
        <f t="shared" si="18"/>
        <v>#REF!</v>
      </c>
      <c r="AO10" s="67" t="e">
        <f t="shared" si="3"/>
        <v>#REF!</v>
      </c>
      <c r="AP10" s="67" t="e">
        <f t="shared" si="4"/>
        <v>#REF!</v>
      </c>
      <c r="AQ10" s="68" t="e">
        <f t="shared" si="5"/>
        <v>#REF!</v>
      </c>
      <c r="AR10" s="67"/>
      <c r="AS10" s="67">
        <f t="shared" si="6"/>
        <v>8.412739364506038</v>
      </c>
      <c r="AT10" s="67">
        <f t="shared" si="6"/>
        <v>7.9284354011657534</v>
      </c>
      <c r="AU10" s="67">
        <f t="shared" si="6"/>
        <v>7.9954398859458351</v>
      </c>
      <c r="AV10" s="67">
        <f t="shared" si="6"/>
        <v>7.6168156377721328</v>
      </c>
      <c r="AW10" s="67" t="e">
        <f t="shared" si="6"/>
        <v>#REF!</v>
      </c>
      <c r="AX10" s="67" t="e">
        <f t="shared" si="6"/>
        <v>#REF!</v>
      </c>
      <c r="AY10" s="67" t="e">
        <f t="shared" si="6"/>
        <v>#REF!</v>
      </c>
      <c r="AZ10" s="67" t="e">
        <f t="shared" si="6"/>
        <v>#REF!</v>
      </c>
      <c r="BA10" s="67" t="e">
        <f t="shared" si="6"/>
        <v>#REF!</v>
      </c>
      <c r="BB10" s="67" t="e">
        <f t="shared" si="6"/>
        <v>#REF!</v>
      </c>
      <c r="BC10" s="68" t="e">
        <f t="shared" si="19"/>
        <v>#REF!</v>
      </c>
      <c r="BD10" s="67" t="e">
        <f t="shared" si="7"/>
        <v>#REF!</v>
      </c>
      <c r="BE10" s="67" t="e">
        <f t="shared" si="8"/>
        <v>#REF!</v>
      </c>
      <c r="BF10" s="67" t="e">
        <f t="shared" si="9"/>
        <v>#REF!</v>
      </c>
      <c r="BG10" s="67" t="e">
        <f t="shared" si="10"/>
        <v>#REF!</v>
      </c>
      <c r="BH10" s="67" t="e">
        <f t="shared" si="11"/>
        <v>#REF!</v>
      </c>
      <c r="BI10" s="67" t="e">
        <f t="shared" si="12"/>
        <v>#REF!</v>
      </c>
      <c r="BJ10" s="67" t="e">
        <f t="shared" si="12"/>
        <v>#REF!</v>
      </c>
    </row>
    <row r="11" spans="1:62" ht="17.45" customHeight="1" x14ac:dyDescent="0.45">
      <c r="A11" s="54" t="s">
        <v>9</v>
      </c>
      <c r="B11" s="64">
        <v>4763.72</v>
      </c>
      <c r="C11" s="64">
        <v>4622.34</v>
      </c>
      <c r="D11" s="64">
        <v>4810.3999999999996</v>
      </c>
      <c r="E11" s="64">
        <v>5574.4</v>
      </c>
      <c r="F11" s="64" t="e">
        <f>+#REF!</f>
        <v>#REF!</v>
      </c>
      <c r="G11" s="64" t="e">
        <f>+#REF!</f>
        <v>#REF!</v>
      </c>
      <c r="H11" s="64" t="e">
        <f>+#REF!</f>
        <v>#REF!</v>
      </c>
      <c r="I11" s="64" t="e">
        <f>+#REF!</f>
        <v>#REF!</v>
      </c>
      <c r="J11" s="64" t="e">
        <f>+#REF!</f>
        <v>#REF!</v>
      </c>
      <c r="K11" s="64" t="e">
        <f>+#REF!</f>
        <v>#REF!</v>
      </c>
      <c r="L11" s="64" t="e">
        <f>($L$23*BC11)/100</f>
        <v>#REF!</v>
      </c>
      <c r="M11" s="64" t="e">
        <f>+#REF!</f>
        <v>#REF!</v>
      </c>
      <c r="N11" s="64" t="e">
        <f>+#REF!</f>
        <v>#REF!</v>
      </c>
      <c r="O11" s="64" t="e">
        <f>+#REF!</f>
        <v>#REF!</v>
      </c>
      <c r="P11" s="64" t="e">
        <f>+#REF!</f>
        <v>#REF!</v>
      </c>
      <c r="Q11" s="64" t="e">
        <f>(Q$23*BJ11)/100</f>
        <v>#REF!</v>
      </c>
      <c r="R11" s="64" t="e">
        <f>(R$23*BH11)/100</f>
        <v>#REF!</v>
      </c>
      <c r="S11" s="64" t="e">
        <f>+T11</f>
        <v>#REF!</v>
      </c>
      <c r="T11" s="64" t="e">
        <f>+#REF!</f>
        <v>#REF!</v>
      </c>
      <c r="U11" s="85"/>
      <c r="V11" s="67">
        <f t="shared" ref="V11:V23" si="21">((C11/B11)-1)*100</f>
        <v>-2.9678486560922979</v>
      </c>
      <c r="W11" s="67">
        <f t="shared" ref="W11:W23" si="22">((D11/C11)-1)*100</f>
        <v>4.0685021006676259</v>
      </c>
      <c r="X11" s="67">
        <f t="shared" ref="X11:X23" si="23">((E11/D11)-1)*100</f>
        <v>15.882255113919852</v>
      </c>
      <c r="Y11" s="67" t="e">
        <f t="shared" ref="Y11:Y23" si="24">((F11/E11)-1)*100</f>
        <v>#REF!</v>
      </c>
      <c r="Z11" s="67" t="e">
        <f t="shared" ref="Z11:Z23" si="25">((G11/F11)-1)*100</f>
        <v>#REF!</v>
      </c>
      <c r="AA11" s="68" t="e">
        <f t="shared" ref="AA11:AA23" si="26">((H11/G11)-1)*100</f>
        <v>#REF!</v>
      </c>
      <c r="AB11" s="67" t="e">
        <f t="shared" ref="AB11:AB23" si="27">((I11/H11)-1)*100</f>
        <v>#REF!</v>
      </c>
      <c r="AC11" s="67" t="e">
        <f t="shared" si="14"/>
        <v>#REF!</v>
      </c>
      <c r="AD11" s="67" t="e">
        <f t="shared" si="14"/>
        <v>#REF!</v>
      </c>
      <c r="AE11" s="67" t="e">
        <f t="shared" si="14"/>
        <v>#REF!</v>
      </c>
      <c r="AF11" s="67" t="e">
        <f t="shared" si="2"/>
        <v>#REF!</v>
      </c>
      <c r="AG11" s="67" t="e">
        <f>((#REF!/M11)-1)*100</f>
        <v>#REF!</v>
      </c>
      <c r="AH11" s="67" t="e">
        <f>((#REF!/M11)-1)*100</f>
        <v>#REF!</v>
      </c>
      <c r="AI11" s="67" t="e">
        <f>((#REF!/M11)-1)*100</f>
        <v>#REF!</v>
      </c>
      <c r="AJ11" s="67" t="e">
        <f>((#REF!/M11)-1)*100</f>
        <v>#REF!</v>
      </c>
      <c r="AK11" s="67" t="e">
        <f t="shared" si="15"/>
        <v>#REF!</v>
      </c>
      <c r="AL11" s="67" t="e">
        <f t="shared" si="16"/>
        <v>#REF!</v>
      </c>
      <c r="AM11" s="67" t="e">
        <f t="shared" si="17"/>
        <v>#REF!</v>
      </c>
      <c r="AN11" s="67" t="e">
        <f t="shared" si="18"/>
        <v>#REF!</v>
      </c>
      <c r="AO11" s="67" t="e">
        <f t="shared" si="3"/>
        <v>#REF!</v>
      </c>
      <c r="AP11" s="67" t="e">
        <f t="shared" si="4"/>
        <v>#REF!</v>
      </c>
      <c r="AQ11" s="68" t="e">
        <f t="shared" si="5"/>
        <v>#REF!</v>
      </c>
      <c r="AR11" s="67"/>
      <c r="AS11" s="67">
        <f t="shared" ref="AS11:AS23" si="28">+(B11/B$23)*100</f>
        <v>8.1662628151777295</v>
      </c>
      <c r="AT11" s="67">
        <f t="shared" ref="AT11:AT23" si="29">+(C11/C$23)*100</f>
        <v>8.4829033987293467</v>
      </c>
      <c r="AU11" s="67">
        <f t="shared" ref="AU11:AU23" si="30">+(D11/D$23)*100</f>
        <v>8.2280467539975817</v>
      </c>
      <c r="AV11" s="67">
        <f t="shared" ref="AV11:AV23" si="31">+(E11/E$23)*100</f>
        <v>8.0064069640113846</v>
      </c>
      <c r="AW11" s="67" t="e">
        <f t="shared" ref="AW11:AW23" si="32">+(F11/F$23)*100</f>
        <v>#REF!</v>
      </c>
      <c r="AX11" s="67" t="e">
        <f t="shared" ref="AX11:AX23" si="33">+(G11/G$23)*100</f>
        <v>#REF!</v>
      </c>
      <c r="AY11" s="68" t="e">
        <f t="shared" ref="AY11:AY23" si="34">+(H11/H$23)*100</f>
        <v>#REF!</v>
      </c>
      <c r="AZ11" s="67" t="e">
        <f t="shared" ref="AZ11:AZ23" si="35">+(I11/I$23)*100</f>
        <v>#REF!</v>
      </c>
      <c r="BA11" s="67" t="e">
        <f t="shared" ref="BA11:BA22" si="36">+(J11/J$23)*100</f>
        <v>#REF!</v>
      </c>
      <c r="BB11" s="67" t="e">
        <f t="shared" ref="BB11:BB23" si="37">+(K11/K$23)*100</f>
        <v>#REF!</v>
      </c>
      <c r="BC11" s="68" t="e">
        <f t="shared" si="19"/>
        <v>#REF!</v>
      </c>
      <c r="BD11" s="67" t="e">
        <f t="shared" si="7"/>
        <v>#REF!</v>
      </c>
      <c r="BE11" s="67" t="e">
        <f t="shared" si="8"/>
        <v>#REF!</v>
      </c>
      <c r="BF11" s="67" t="e">
        <f t="shared" si="9"/>
        <v>#REF!</v>
      </c>
      <c r="BG11" s="67" t="e">
        <f t="shared" si="10"/>
        <v>#REF!</v>
      </c>
      <c r="BH11" s="67" t="e">
        <f t="shared" si="11"/>
        <v>#REF!</v>
      </c>
      <c r="BI11" s="67" t="e">
        <f t="shared" si="12"/>
        <v>#REF!</v>
      </c>
      <c r="BJ11" s="67" t="e">
        <f t="shared" si="12"/>
        <v>#REF!</v>
      </c>
    </row>
    <row r="12" spans="1:62" ht="17.45" customHeight="1" x14ac:dyDescent="0.45">
      <c r="A12" s="103" t="s">
        <v>32</v>
      </c>
      <c r="B12" s="104">
        <v>14038.67</v>
      </c>
      <c r="C12" s="104">
        <v>13278.77</v>
      </c>
      <c r="D12" s="104">
        <v>14023.79</v>
      </c>
      <c r="E12" s="83">
        <f t="shared" ref="E12:M12" si="38">+E9+E10+E11</f>
        <v>16126.35</v>
      </c>
      <c r="F12" s="83" t="e">
        <f t="shared" si="38"/>
        <v>#REF!</v>
      </c>
      <c r="G12" s="83" t="e">
        <f t="shared" si="38"/>
        <v>#REF!</v>
      </c>
      <c r="H12" s="83" t="e">
        <f t="shared" si="38"/>
        <v>#REF!</v>
      </c>
      <c r="I12" s="83" t="e">
        <f t="shared" si="38"/>
        <v>#REF!</v>
      </c>
      <c r="J12" s="104" t="e">
        <f t="shared" si="38"/>
        <v>#REF!</v>
      </c>
      <c r="K12" s="104" t="e">
        <f t="shared" si="38"/>
        <v>#REF!</v>
      </c>
      <c r="L12" s="104" t="e">
        <f t="shared" si="38"/>
        <v>#REF!</v>
      </c>
      <c r="M12" s="104" t="e">
        <f t="shared" si="38"/>
        <v>#REF!</v>
      </c>
      <c r="N12" s="104" t="e">
        <f t="shared" ref="N12:T12" si="39">+N9+N10+N11</f>
        <v>#REF!</v>
      </c>
      <c r="O12" s="104" t="e">
        <f t="shared" si="39"/>
        <v>#REF!</v>
      </c>
      <c r="P12" s="104" t="e">
        <f t="shared" si="39"/>
        <v>#REF!</v>
      </c>
      <c r="Q12" s="104" t="e">
        <f t="shared" si="39"/>
        <v>#REF!</v>
      </c>
      <c r="R12" s="104" t="e">
        <f t="shared" si="39"/>
        <v>#REF!</v>
      </c>
      <c r="S12" s="104" t="e">
        <f t="shared" si="39"/>
        <v>#REF!</v>
      </c>
      <c r="T12" s="104" t="e">
        <f t="shared" si="39"/>
        <v>#REF!</v>
      </c>
      <c r="U12" s="59"/>
      <c r="V12" s="105">
        <f t="shared" si="21"/>
        <v>-5.4129059234243719</v>
      </c>
      <c r="W12" s="105">
        <f t="shared" si="22"/>
        <v>5.6106100188496377</v>
      </c>
      <c r="X12" s="105">
        <f t="shared" si="23"/>
        <v>14.992808648731891</v>
      </c>
      <c r="Y12" s="105" t="e">
        <f t="shared" si="24"/>
        <v>#REF!</v>
      </c>
      <c r="Z12" s="105" t="e">
        <f t="shared" si="25"/>
        <v>#REF!</v>
      </c>
      <c r="AA12" s="107" t="e">
        <f t="shared" si="26"/>
        <v>#REF!</v>
      </c>
      <c r="AB12" s="105" t="e">
        <f t="shared" si="27"/>
        <v>#REF!</v>
      </c>
      <c r="AC12" s="105" t="e">
        <f t="shared" si="14"/>
        <v>#REF!</v>
      </c>
      <c r="AD12" s="105" t="e">
        <f t="shared" si="14"/>
        <v>#REF!</v>
      </c>
      <c r="AE12" s="105" t="e">
        <f t="shared" si="14"/>
        <v>#REF!</v>
      </c>
      <c r="AF12" s="107" t="e">
        <f t="shared" si="2"/>
        <v>#REF!</v>
      </c>
      <c r="AG12" s="107" t="e">
        <f>((#REF!/M12)-1)*100</f>
        <v>#REF!</v>
      </c>
      <c r="AH12" s="107" t="e">
        <f>((#REF!/M12)-1)*100</f>
        <v>#REF!</v>
      </c>
      <c r="AI12" s="107" t="e">
        <f>((#REF!/M12)-1)*100</f>
        <v>#REF!</v>
      </c>
      <c r="AJ12" s="67" t="e">
        <f>((#REF!/M12)-1)*100</f>
        <v>#REF!</v>
      </c>
      <c r="AK12" s="107" t="e">
        <f t="shared" si="15"/>
        <v>#REF!</v>
      </c>
      <c r="AL12" s="107" t="e">
        <f t="shared" si="16"/>
        <v>#REF!</v>
      </c>
      <c r="AM12" s="107" t="e">
        <f t="shared" si="17"/>
        <v>#REF!</v>
      </c>
      <c r="AN12" s="107" t="e">
        <f t="shared" si="18"/>
        <v>#REF!</v>
      </c>
      <c r="AO12" s="107" t="e">
        <f t="shared" si="3"/>
        <v>#REF!</v>
      </c>
      <c r="AP12" s="107" t="e">
        <f t="shared" si="4"/>
        <v>#REF!</v>
      </c>
      <c r="AQ12" s="107" t="e">
        <f t="shared" si="5"/>
        <v>#REF!</v>
      </c>
      <c r="AR12" s="105"/>
      <c r="AS12" s="105">
        <f t="shared" si="28"/>
        <v>24.065954505208357</v>
      </c>
      <c r="AT12" s="105">
        <f t="shared" si="29"/>
        <v>24.369155701213085</v>
      </c>
      <c r="AU12" s="105">
        <f t="shared" si="30"/>
        <v>23.987277521254736</v>
      </c>
      <c r="AV12" s="105">
        <f t="shared" si="31"/>
        <v>23.161976346169098</v>
      </c>
      <c r="AW12" s="105" t="e">
        <f t="shared" si="32"/>
        <v>#REF!</v>
      </c>
      <c r="AX12" s="105" t="e">
        <f t="shared" si="33"/>
        <v>#REF!</v>
      </c>
      <c r="AY12" s="107" t="e">
        <f t="shared" si="34"/>
        <v>#REF!</v>
      </c>
      <c r="AZ12" s="105" t="e">
        <f t="shared" si="35"/>
        <v>#REF!</v>
      </c>
      <c r="BA12" s="105" t="e">
        <f t="shared" si="36"/>
        <v>#REF!</v>
      </c>
      <c r="BB12" s="105" t="e">
        <f t="shared" si="37"/>
        <v>#REF!</v>
      </c>
      <c r="BC12" s="107" t="e">
        <f t="shared" si="19"/>
        <v>#REF!</v>
      </c>
      <c r="BD12" s="107" t="e">
        <f t="shared" si="7"/>
        <v>#REF!</v>
      </c>
      <c r="BE12" s="107" t="e">
        <f t="shared" si="8"/>
        <v>#REF!</v>
      </c>
      <c r="BF12" s="107" t="e">
        <f t="shared" si="9"/>
        <v>#REF!</v>
      </c>
      <c r="BG12" s="107" t="e">
        <f t="shared" si="10"/>
        <v>#REF!</v>
      </c>
      <c r="BH12" s="107" t="e">
        <f t="shared" si="11"/>
        <v>#REF!</v>
      </c>
      <c r="BI12" s="107" t="e">
        <f t="shared" si="12"/>
        <v>#REF!</v>
      </c>
      <c r="BJ12" s="107" t="e">
        <f t="shared" si="12"/>
        <v>#REF!</v>
      </c>
    </row>
    <row r="13" spans="1:62" ht="17.45" customHeight="1" x14ac:dyDescent="0.45">
      <c r="A13" s="103" t="s">
        <v>34</v>
      </c>
      <c r="B13" s="104">
        <v>28089.919999999998</v>
      </c>
      <c r="C13" s="104">
        <v>26917.51</v>
      </c>
      <c r="D13" s="104">
        <v>27096.6</v>
      </c>
      <c r="E13" s="104">
        <f t="shared" ref="E13:M13" si="40">+E12+E8</f>
        <v>32674.71</v>
      </c>
      <c r="F13" s="104" t="e">
        <f t="shared" si="40"/>
        <v>#REF!</v>
      </c>
      <c r="G13" s="104" t="e">
        <f t="shared" si="40"/>
        <v>#REF!</v>
      </c>
      <c r="H13" s="104" t="e">
        <f t="shared" si="40"/>
        <v>#REF!</v>
      </c>
      <c r="I13" s="104" t="e">
        <f t="shared" si="40"/>
        <v>#REF!</v>
      </c>
      <c r="J13" s="104" t="e">
        <f t="shared" si="40"/>
        <v>#REF!</v>
      </c>
      <c r="K13" s="104" t="e">
        <f t="shared" si="40"/>
        <v>#REF!</v>
      </c>
      <c r="L13" s="104" t="e">
        <f t="shared" si="40"/>
        <v>#REF!</v>
      </c>
      <c r="M13" s="104" t="e">
        <f t="shared" si="40"/>
        <v>#REF!</v>
      </c>
      <c r="N13" s="104" t="e">
        <f t="shared" ref="N13:T13" si="41">+N12+N8</f>
        <v>#REF!</v>
      </c>
      <c r="O13" s="104" t="e">
        <f t="shared" si="41"/>
        <v>#REF!</v>
      </c>
      <c r="P13" s="104" t="e">
        <f t="shared" si="41"/>
        <v>#REF!</v>
      </c>
      <c r="Q13" s="104" t="e">
        <f t="shared" si="41"/>
        <v>#REF!</v>
      </c>
      <c r="R13" s="104" t="e">
        <f t="shared" si="41"/>
        <v>#REF!</v>
      </c>
      <c r="S13" s="104" t="e">
        <f t="shared" si="41"/>
        <v>#REF!</v>
      </c>
      <c r="T13" s="104" t="e">
        <f t="shared" si="41"/>
        <v>#REF!</v>
      </c>
      <c r="U13" s="59"/>
      <c r="V13" s="105">
        <f t="shared" si="21"/>
        <v>-4.1737747918114358</v>
      </c>
      <c r="W13" s="105">
        <f t="shared" si="22"/>
        <v>0.66532899959914626</v>
      </c>
      <c r="X13" s="105">
        <f t="shared" si="23"/>
        <v>20.586014481521666</v>
      </c>
      <c r="Y13" s="105" t="e">
        <f t="shared" si="24"/>
        <v>#REF!</v>
      </c>
      <c r="Z13" s="105" t="e">
        <f t="shared" si="25"/>
        <v>#REF!</v>
      </c>
      <c r="AA13" s="107" t="e">
        <f t="shared" si="26"/>
        <v>#REF!</v>
      </c>
      <c r="AB13" s="105" t="e">
        <f t="shared" si="27"/>
        <v>#REF!</v>
      </c>
      <c r="AC13" s="105" t="e">
        <f t="shared" si="14"/>
        <v>#REF!</v>
      </c>
      <c r="AD13" s="105" t="e">
        <f t="shared" si="14"/>
        <v>#REF!</v>
      </c>
      <c r="AE13" s="105" t="e">
        <f t="shared" si="14"/>
        <v>#REF!</v>
      </c>
      <c r="AF13" s="107" t="e">
        <f t="shared" si="2"/>
        <v>#REF!</v>
      </c>
      <c r="AG13" s="107" t="e">
        <f>((#REF!/M13)-1)*100</f>
        <v>#REF!</v>
      </c>
      <c r="AH13" s="107" t="e">
        <f>((#REF!/M13)-1)*100</f>
        <v>#REF!</v>
      </c>
      <c r="AI13" s="107" t="e">
        <f>((#REF!/M13)-1)*100</f>
        <v>#REF!</v>
      </c>
      <c r="AJ13" s="67" t="e">
        <f>((#REF!/M13)-1)*100</f>
        <v>#REF!</v>
      </c>
      <c r="AK13" s="107" t="e">
        <f t="shared" si="15"/>
        <v>#REF!</v>
      </c>
      <c r="AL13" s="107" t="e">
        <f t="shared" si="16"/>
        <v>#REF!</v>
      </c>
      <c r="AM13" s="107" t="e">
        <f t="shared" si="17"/>
        <v>#REF!</v>
      </c>
      <c r="AN13" s="107" t="e">
        <f t="shared" si="18"/>
        <v>#REF!</v>
      </c>
      <c r="AO13" s="107" t="e">
        <f t="shared" si="3"/>
        <v>#REF!</v>
      </c>
      <c r="AP13" s="107" t="e">
        <f t="shared" si="4"/>
        <v>#REF!</v>
      </c>
      <c r="AQ13" s="107" t="e">
        <f t="shared" si="5"/>
        <v>#REF!</v>
      </c>
      <c r="AR13" s="105"/>
      <c r="AS13" s="105">
        <f t="shared" si="28"/>
        <v>48.153474422786644</v>
      </c>
      <c r="AT13" s="105">
        <f t="shared" si="29"/>
        <v>49.398927180677141</v>
      </c>
      <c r="AU13" s="105">
        <f t="shared" si="30"/>
        <v>46.347931913015742</v>
      </c>
      <c r="AV13" s="105">
        <f t="shared" si="31"/>
        <v>46.930077800490174</v>
      </c>
      <c r="AW13" s="105" t="e">
        <f t="shared" si="32"/>
        <v>#REF!</v>
      </c>
      <c r="AX13" s="105" t="e">
        <f t="shared" si="33"/>
        <v>#REF!</v>
      </c>
      <c r="AY13" s="107" t="e">
        <f t="shared" si="34"/>
        <v>#REF!</v>
      </c>
      <c r="AZ13" s="105" t="e">
        <f t="shared" si="35"/>
        <v>#REF!</v>
      </c>
      <c r="BA13" s="105" t="e">
        <f t="shared" si="36"/>
        <v>#REF!</v>
      </c>
      <c r="BB13" s="105" t="e">
        <f t="shared" si="37"/>
        <v>#REF!</v>
      </c>
      <c r="BC13" s="107" t="e">
        <f t="shared" si="19"/>
        <v>#REF!</v>
      </c>
      <c r="BD13" s="107" t="e">
        <f t="shared" si="7"/>
        <v>#REF!</v>
      </c>
      <c r="BE13" s="107" t="e">
        <f t="shared" si="8"/>
        <v>#REF!</v>
      </c>
      <c r="BF13" s="107" t="e">
        <f t="shared" si="9"/>
        <v>#REF!</v>
      </c>
      <c r="BG13" s="107" t="e">
        <f t="shared" si="10"/>
        <v>#REF!</v>
      </c>
      <c r="BH13" s="107" t="e">
        <f t="shared" si="11"/>
        <v>#REF!</v>
      </c>
      <c r="BI13" s="107" t="e">
        <f t="shared" si="12"/>
        <v>#REF!</v>
      </c>
      <c r="BJ13" s="107" t="e">
        <f t="shared" si="12"/>
        <v>#REF!</v>
      </c>
    </row>
    <row r="14" spans="1:62" ht="17.45" customHeight="1" x14ac:dyDescent="0.45">
      <c r="A14" s="54" t="s">
        <v>10</v>
      </c>
      <c r="B14" s="64">
        <v>4881.54</v>
      </c>
      <c r="C14" s="64">
        <v>4686.3</v>
      </c>
      <c r="D14" s="64">
        <v>5056.12</v>
      </c>
      <c r="E14" s="64">
        <v>6135.21</v>
      </c>
      <c r="F14" s="64" t="e">
        <f>+#REF!</f>
        <v>#REF!</v>
      </c>
      <c r="G14" s="64" t="e">
        <f>+#REF!</f>
        <v>#REF!</v>
      </c>
      <c r="H14" s="64" t="e">
        <f>+#REF!</f>
        <v>#REF!</v>
      </c>
      <c r="I14" s="64" t="e">
        <f>+#REF!</f>
        <v>#REF!</v>
      </c>
      <c r="J14" s="64" t="e">
        <f>+#REF!</f>
        <v>#REF!</v>
      </c>
      <c r="K14" s="64" t="e">
        <f>+#REF!</f>
        <v>#REF!</v>
      </c>
      <c r="L14" s="64" t="e">
        <f>($L$23*BC14)/100</f>
        <v>#REF!</v>
      </c>
      <c r="M14" s="64" t="e">
        <f>+#REF!</f>
        <v>#REF!</v>
      </c>
      <c r="N14" s="64" t="e">
        <f>+#REF!</f>
        <v>#REF!</v>
      </c>
      <c r="O14" s="64" t="e">
        <f>+#REF!</f>
        <v>#REF!</v>
      </c>
      <c r="P14" s="64" t="e">
        <f>+#REF!</f>
        <v>#REF!</v>
      </c>
      <c r="Q14" s="64" t="e">
        <f>(Q$23*BJ14)/100</f>
        <v>#REF!</v>
      </c>
      <c r="R14" s="64" t="e">
        <f>(R$23*BH14)/100</f>
        <v>#REF!</v>
      </c>
      <c r="S14" s="64" t="e">
        <f>+#REF!</f>
        <v>#REF!</v>
      </c>
      <c r="T14" s="64" t="e">
        <f>+S14</f>
        <v>#REF!</v>
      </c>
      <c r="U14" s="85"/>
      <c r="V14" s="67">
        <f t="shared" si="21"/>
        <v>-3.9995575166853037</v>
      </c>
      <c r="W14" s="67">
        <f t="shared" si="22"/>
        <v>7.8915135608048859</v>
      </c>
      <c r="X14" s="67">
        <f t="shared" si="23"/>
        <v>21.342254535098061</v>
      </c>
      <c r="Y14" s="67" t="e">
        <f t="shared" si="24"/>
        <v>#REF!</v>
      </c>
      <c r="Z14" s="67" t="e">
        <f t="shared" si="25"/>
        <v>#REF!</v>
      </c>
      <c r="AA14" s="68" t="e">
        <f t="shared" si="26"/>
        <v>#REF!</v>
      </c>
      <c r="AB14" s="67" t="e">
        <f t="shared" si="27"/>
        <v>#REF!</v>
      </c>
      <c r="AC14" s="67" t="e">
        <f t="shared" si="14"/>
        <v>#REF!</v>
      </c>
      <c r="AD14" s="67" t="e">
        <f t="shared" si="14"/>
        <v>#REF!</v>
      </c>
      <c r="AE14" s="67" t="e">
        <f t="shared" si="14"/>
        <v>#REF!</v>
      </c>
      <c r="AF14" s="67" t="e">
        <f t="shared" si="2"/>
        <v>#REF!</v>
      </c>
      <c r="AG14" s="67" t="e">
        <f>((#REF!/M14)-1)*100</f>
        <v>#REF!</v>
      </c>
      <c r="AH14" s="67" t="e">
        <f>((#REF!/M14)-1)*100</f>
        <v>#REF!</v>
      </c>
      <c r="AI14" s="67" t="e">
        <f>((#REF!/M14)-1)*100</f>
        <v>#REF!</v>
      </c>
      <c r="AJ14" s="67" t="e">
        <f>((#REF!/M14)-1)*100</f>
        <v>#REF!</v>
      </c>
      <c r="AK14" s="67" t="e">
        <f t="shared" si="15"/>
        <v>#REF!</v>
      </c>
      <c r="AL14" s="68" t="e">
        <f t="shared" si="16"/>
        <v>#REF!</v>
      </c>
      <c r="AM14" s="67" t="e">
        <f t="shared" si="17"/>
        <v>#REF!</v>
      </c>
      <c r="AN14" s="67" t="e">
        <f t="shared" si="18"/>
        <v>#REF!</v>
      </c>
      <c r="AO14" s="67" t="e">
        <f t="shared" si="3"/>
        <v>#REF!</v>
      </c>
      <c r="AP14" s="67" t="e">
        <f t="shared" si="4"/>
        <v>#REF!</v>
      </c>
      <c r="AQ14" s="68" t="e">
        <f t="shared" si="5"/>
        <v>#REF!</v>
      </c>
      <c r="AR14" s="67"/>
      <c r="AS14" s="67">
        <f t="shared" si="28"/>
        <v>8.3682371303944603</v>
      </c>
      <c r="AT14" s="67">
        <f t="shared" si="29"/>
        <v>8.6002825835973429</v>
      </c>
      <c r="AU14" s="67">
        <f t="shared" si="30"/>
        <v>8.6483435377145899</v>
      </c>
      <c r="AV14" s="67">
        <f t="shared" si="31"/>
        <v>8.8118879286869074</v>
      </c>
      <c r="AW14" s="67" t="e">
        <f t="shared" si="32"/>
        <v>#REF!</v>
      </c>
      <c r="AX14" s="67" t="e">
        <f t="shared" si="33"/>
        <v>#REF!</v>
      </c>
      <c r="AY14" s="68" t="e">
        <f t="shared" si="34"/>
        <v>#REF!</v>
      </c>
      <c r="AZ14" s="67" t="e">
        <f t="shared" si="35"/>
        <v>#REF!</v>
      </c>
      <c r="BA14" s="67" t="e">
        <f t="shared" si="36"/>
        <v>#REF!</v>
      </c>
      <c r="BB14" s="67" t="e">
        <f t="shared" si="37"/>
        <v>#REF!</v>
      </c>
      <c r="BC14" s="68" t="e">
        <f t="shared" si="19"/>
        <v>#REF!</v>
      </c>
      <c r="BD14" s="67" t="e">
        <f t="shared" si="7"/>
        <v>#REF!</v>
      </c>
      <c r="BE14" s="67" t="e">
        <f t="shared" si="8"/>
        <v>#REF!</v>
      </c>
      <c r="BF14" s="67" t="e">
        <f t="shared" si="9"/>
        <v>#REF!</v>
      </c>
      <c r="BG14" s="67" t="e">
        <f t="shared" si="10"/>
        <v>#REF!</v>
      </c>
      <c r="BH14" s="67" t="e">
        <f t="shared" si="11"/>
        <v>#REF!</v>
      </c>
      <c r="BI14" s="67" t="e">
        <f t="shared" si="12"/>
        <v>#REF!</v>
      </c>
      <c r="BJ14" s="67" t="e">
        <f t="shared" si="12"/>
        <v>#REF!</v>
      </c>
    </row>
    <row r="15" spans="1:62" ht="17.45" customHeight="1" x14ac:dyDescent="0.45">
      <c r="A15" s="54" t="s">
        <v>11</v>
      </c>
      <c r="B15" s="64">
        <v>4954.97</v>
      </c>
      <c r="C15" s="64">
        <v>4346.53</v>
      </c>
      <c r="D15" s="64">
        <v>4983.12</v>
      </c>
      <c r="E15" s="64">
        <v>6279.37</v>
      </c>
      <c r="F15" s="64" t="e">
        <f>+#REF!</f>
        <v>#REF!</v>
      </c>
      <c r="G15" s="64" t="e">
        <f>+#REF!</f>
        <v>#REF!</v>
      </c>
      <c r="H15" s="64" t="e">
        <f>+#REF!</f>
        <v>#REF!</v>
      </c>
      <c r="I15" s="64" t="e">
        <f>+#REF!</f>
        <v>#REF!</v>
      </c>
      <c r="J15" s="64" t="e">
        <f>+#REF!</f>
        <v>#REF!</v>
      </c>
      <c r="K15" s="64" t="e">
        <f>+#REF!</f>
        <v>#REF!</v>
      </c>
      <c r="L15" s="64" t="e">
        <f>($L$23*BC15)/100</f>
        <v>#REF!</v>
      </c>
      <c r="M15" s="64" t="e">
        <f>+#REF!</f>
        <v>#REF!</v>
      </c>
      <c r="N15" s="64" t="e">
        <f>+#REF!</f>
        <v>#REF!</v>
      </c>
      <c r="O15" s="64" t="e">
        <f>+#REF!</f>
        <v>#REF!</v>
      </c>
      <c r="P15" s="64" t="e">
        <f>+#REF!</f>
        <v>#REF!</v>
      </c>
      <c r="Q15" s="64" t="e">
        <f>(Q$23*BJ15)/100</f>
        <v>#REF!</v>
      </c>
      <c r="R15" s="64" t="e">
        <f>(R$23*BH15)/100</f>
        <v>#REF!</v>
      </c>
      <c r="S15" s="64" t="e">
        <f>+#REF!</f>
        <v>#REF!</v>
      </c>
      <c r="T15" s="64" t="e">
        <f>+S15</f>
        <v>#REF!</v>
      </c>
      <c r="U15" s="85"/>
      <c r="V15" s="67">
        <f t="shared" si="21"/>
        <v>-12.279388169857752</v>
      </c>
      <c r="W15" s="67">
        <f t="shared" si="22"/>
        <v>14.645935953507738</v>
      </c>
      <c r="X15" s="67">
        <f t="shared" si="23"/>
        <v>26.012819277882127</v>
      </c>
      <c r="Y15" s="67" t="e">
        <f t="shared" si="24"/>
        <v>#REF!</v>
      </c>
      <c r="Z15" s="67" t="e">
        <f t="shared" si="25"/>
        <v>#REF!</v>
      </c>
      <c r="AA15" s="68" t="e">
        <f t="shared" si="26"/>
        <v>#REF!</v>
      </c>
      <c r="AB15" s="67" t="e">
        <f t="shared" si="27"/>
        <v>#REF!</v>
      </c>
      <c r="AC15" s="67" t="e">
        <f t="shared" si="14"/>
        <v>#REF!</v>
      </c>
      <c r="AD15" s="67" t="e">
        <f t="shared" si="14"/>
        <v>#REF!</v>
      </c>
      <c r="AE15" s="67" t="e">
        <f t="shared" si="14"/>
        <v>#REF!</v>
      </c>
      <c r="AF15" s="67" t="e">
        <f t="shared" si="2"/>
        <v>#REF!</v>
      </c>
      <c r="AG15" s="67" t="e">
        <f>((#REF!/M15)-1)*100</f>
        <v>#REF!</v>
      </c>
      <c r="AH15" s="67" t="e">
        <f>((#REF!/M15)-1)*100</f>
        <v>#REF!</v>
      </c>
      <c r="AI15" s="67" t="e">
        <f>((#REF!/M15)-1)*100</f>
        <v>#REF!</v>
      </c>
      <c r="AJ15" s="67" t="e">
        <f>((#REF!/M15)-1)*100</f>
        <v>#REF!</v>
      </c>
      <c r="AK15" s="67" t="e">
        <f t="shared" si="15"/>
        <v>#REF!</v>
      </c>
      <c r="AL15" s="68" t="e">
        <f t="shared" si="16"/>
        <v>#REF!</v>
      </c>
      <c r="AM15" s="67" t="e">
        <f t="shared" si="17"/>
        <v>#REF!</v>
      </c>
      <c r="AN15" s="67" t="e">
        <f t="shared" si="18"/>
        <v>#REF!</v>
      </c>
      <c r="AO15" s="67" t="e">
        <f t="shared" si="3"/>
        <v>#REF!</v>
      </c>
      <c r="AP15" s="67" t="e">
        <f t="shared" si="4"/>
        <v>#REF!</v>
      </c>
      <c r="AQ15" s="68" t="e">
        <f t="shared" si="5"/>
        <v>#REF!</v>
      </c>
      <c r="AR15" s="67"/>
      <c r="AS15" s="67">
        <f t="shared" si="28"/>
        <v>8.4941153680991324</v>
      </c>
      <c r="AT15" s="67">
        <f t="shared" si="29"/>
        <v>7.9767377799294437</v>
      </c>
      <c r="AU15" s="67">
        <f t="shared" si="30"/>
        <v>8.5234791993972312</v>
      </c>
      <c r="AV15" s="67">
        <f t="shared" si="31"/>
        <v>9.0189422534450649</v>
      </c>
      <c r="AW15" s="67" t="e">
        <f t="shared" si="32"/>
        <v>#REF!</v>
      </c>
      <c r="AX15" s="67" t="e">
        <f t="shared" si="33"/>
        <v>#REF!</v>
      </c>
      <c r="AY15" s="68" t="e">
        <f t="shared" si="34"/>
        <v>#REF!</v>
      </c>
      <c r="AZ15" s="67" t="e">
        <f t="shared" si="35"/>
        <v>#REF!</v>
      </c>
      <c r="BA15" s="67" t="e">
        <f t="shared" si="36"/>
        <v>#REF!</v>
      </c>
      <c r="BB15" s="67" t="e">
        <f t="shared" si="37"/>
        <v>#REF!</v>
      </c>
      <c r="BC15" s="68" t="e">
        <f t="shared" si="19"/>
        <v>#REF!</v>
      </c>
      <c r="BD15" s="67" t="e">
        <f t="shared" si="7"/>
        <v>#REF!</v>
      </c>
      <c r="BE15" s="67" t="e">
        <f t="shared" si="8"/>
        <v>#REF!</v>
      </c>
      <c r="BF15" s="67" t="e">
        <f t="shared" si="9"/>
        <v>#REF!</v>
      </c>
      <c r="BG15" s="67" t="e">
        <f t="shared" si="10"/>
        <v>#REF!</v>
      </c>
      <c r="BH15" s="67" t="e">
        <f t="shared" si="11"/>
        <v>#REF!</v>
      </c>
      <c r="BI15" s="67" t="e">
        <f t="shared" si="12"/>
        <v>#REF!</v>
      </c>
      <c r="BJ15" s="67" t="e">
        <f t="shared" si="12"/>
        <v>#REF!</v>
      </c>
    </row>
    <row r="16" spans="1:62" ht="17.45" customHeight="1" x14ac:dyDescent="0.45">
      <c r="A16" s="54" t="s">
        <v>12</v>
      </c>
      <c r="B16" s="64">
        <v>5139.1000000000004</v>
      </c>
      <c r="C16" s="64">
        <v>4675.63</v>
      </c>
      <c r="D16" s="64">
        <v>5161.04</v>
      </c>
      <c r="E16" s="64">
        <v>6089.38</v>
      </c>
      <c r="F16" s="64" t="e">
        <f>+#REF!</f>
        <v>#REF!</v>
      </c>
      <c r="G16" s="64" t="e">
        <f>+#REF!</f>
        <v>#REF!</v>
      </c>
      <c r="H16" s="64" t="e">
        <f>+#REF!</f>
        <v>#REF!</v>
      </c>
      <c r="I16" s="64" t="e">
        <f>+#REF!</f>
        <v>#REF!</v>
      </c>
      <c r="J16" s="64" t="e">
        <f>+#REF!</f>
        <v>#REF!</v>
      </c>
      <c r="K16" s="64" t="e">
        <f>+#REF!</f>
        <v>#REF!</v>
      </c>
      <c r="L16" s="64" t="e">
        <f>($L$23*BC16)/100</f>
        <v>#REF!</v>
      </c>
      <c r="M16" s="64" t="e">
        <f>+#REF!</f>
        <v>#REF!</v>
      </c>
      <c r="N16" s="64" t="e">
        <f>+#REF!</f>
        <v>#REF!</v>
      </c>
      <c r="O16" s="64" t="e">
        <f>+#REF!</f>
        <v>#REF!</v>
      </c>
      <c r="P16" s="64" t="e">
        <f>+#REF!</f>
        <v>#REF!</v>
      </c>
      <c r="Q16" s="64" t="e">
        <f>(Q$23*BJ16)/100</f>
        <v>#REF!</v>
      </c>
      <c r="R16" s="64" t="e">
        <f>(R$23*BH16)/100</f>
        <v>#REF!</v>
      </c>
      <c r="S16" s="64" t="e">
        <f>+#REF!</f>
        <v>#REF!</v>
      </c>
      <c r="T16" s="64" t="e">
        <f>+S16</f>
        <v>#REF!</v>
      </c>
      <c r="U16" s="85"/>
      <c r="V16" s="68">
        <f t="shared" si="21"/>
        <v>-9.0185051857329164</v>
      </c>
      <c r="W16" s="68">
        <f t="shared" si="22"/>
        <v>10.381702572701435</v>
      </c>
      <c r="X16" s="68">
        <f t="shared" si="23"/>
        <v>17.987459891804747</v>
      </c>
      <c r="Y16" s="68" t="e">
        <f t="shared" si="24"/>
        <v>#REF!</v>
      </c>
      <c r="Z16" s="68" t="e">
        <f t="shared" si="25"/>
        <v>#REF!</v>
      </c>
      <c r="AA16" s="68" t="e">
        <f t="shared" si="26"/>
        <v>#REF!</v>
      </c>
      <c r="AB16" s="67" t="e">
        <f t="shared" si="27"/>
        <v>#REF!</v>
      </c>
      <c r="AC16" s="67" t="e">
        <f t="shared" si="14"/>
        <v>#REF!</v>
      </c>
      <c r="AD16" s="67" t="e">
        <f t="shared" si="14"/>
        <v>#REF!</v>
      </c>
      <c r="AE16" s="67" t="e">
        <f t="shared" si="14"/>
        <v>#REF!</v>
      </c>
      <c r="AF16" s="67" t="e">
        <f t="shared" si="2"/>
        <v>#REF!</v>
      </c>
      <c r="AG16" s="67" t="e">
        <f>((#REF!/M16)-1)*100</f>
        <v>#REF!</v>
      </c>
      <c r="AH16" s="67" t="e">
        <f>((#REF!/M16)-1)*100</f>
        <v>#REF!</v>
      </c>
      <c r="AI16" s="67" t="e">
        <f>((#REF!/M16)-1)*100</f>
        <v>#REF!</v>
      </c>
      <c r="AJ16" s="67" t="e">
        <f>((#REF!/M16)-1)*100</f>
        <v>#REF!</v>
      </c>
      <c r="AK16" s="67" t="e">
        <f t="shared" si="15"/>
        <v>#REF!</v>
      </c>
      <c r="AL16" s="68" t="e">
        <f t="shared" si="16"/>
        <v>#REF!</v>
      </c>
      <c r="AM16" s="67" t="e">
        <f t="shared" si="17"/>
        <v>#REF!</v>
      </c>
      <c r="AN16" s="67" t="e">
        <f t="shared" si="18"/>
        <v>#REF!</v>
      </c>
      <c r="AO16" s="67" t="e">
        <f t="shared" si="3"/>
        <v>#REF!</v>
      </c>
      <c r="AP16" s="67" t="e">
        <f t="shared" si="4"/>
        <v>#REF!</v>
      </c>
      <c r="AQ16" s="68" t="e">
        <f t="shared" si="5"/>
        <v>#REF!</v>
      </c>
      <c r="AR16" s="68"/>
      <c r="AS16" s="68">
        <f t="shared" si="28"/>
        <v>8.8097623776124276</v>
      </c>
      <c r="AT16" s="68">
        <f t="shared" si="29"/>
        <v>8.580701034151728</v>
      </c>
      <c r="AU16" s="68">
        <f t="shared" si="30"/>
        <v>8.8278060908140041</v>
      </c>
      <c r="AV16" s="68">
        <f t="shared" si="31"/>
        <v>8.7460631527180777</v>
      </c>
      <c r="AW16" s="68" t="e">
        <f t="shared" si="32"/>
        <v>#REF!</v>
      </c>
      <c r="AX16" s="68" t="e">
        <f t="shared" si="33"/>
        <v>#REF!</v>
      </c>
      <c r="AY16" s="68" t="e">
        <f t="shared" si="34"/>
        <v>#REF!</v>
      </c>
      <c r="AZ16" s="67" t="e">
        <f t="shared" si="35"/>
        <v>#REF!</v>
      </c>
      <c r="BA16" s="67" t="e">
        <f t="shared" si="36"/>
        <v>#REF!</v>
      </c>
      <c r="BB16" s="67" t="e">
        <f t="shared" si="37"/>
        <v>#REF!</v>
      </c>
      <c r="BC16" s="68" t="e">
        <f t="shared" si="19"/>
        <v>#REF!</v>
      </c>
      <c r="BD16" s="67" t="e">
        <f t="shared" si="7"/>
        <v>#REF!</v>
      </c>
      <c r="BE16" s="67" t="e">
        <f t="shared" si="8"/>
        <v>#REF!</v>
      </c>
      <c r="BF16" s="67" t="e">
        <f t="shared" si="9"/>
        <v>#REF!</v>
      </c>
      <c r="BG16" s="67" t="e">
        <f t="shared" si="10"/>
        <v>#REF!</v>
      </c>
      <c r="BH16" s="67" t="e">
        <f t="shared" si="11"/>
        <v>#REF!</v>
      </c>
      <c r="BI16" s="67" t="e">
        <f t="shared" si="12"/>
        <v>#REF!</v>
      </c>
      <c r="BJ16" s="67" t="e">
        <f t="shared" si="12"/>
        <v>#REF!</v>
      </c>
    </row>
    <row r="17" spans="1:62" ht="17.45" customHeight="1" x14ac:dyDescent="0.45">
      <c r="A17" s="103" t="s">
        <v>26</v>
      </c>
      <c r="B17" s="104">
        <v>14975.61</v>
      </c>
      <c r="C17" s="104">
        <v>13708.46</v>
      </c>
      <c r="D17" s="104">
        <v>15200.28</v>
      </c>
      <c r="E17" s="104">
        <v>18503.96</v>
      </c>
      <c r="F17" s="83" t="e">
        <f>+F14+F15+F16</f>
        <v>#REF!</v>
      </c>
      <c r="G17" s="83" t="e">
        <f>+G14+G15+G16</f>
        <v>#REF!</v>
      </c>
      <c r="H17" s="83" t="e">
        <f>+H14+H15+H16</f>
        <v>#REF!</v>
      </c>
      <c r="I17" s="83" t="e">
        <f>+I14+I15+I16</f>
        <v>#REF!</v>
      </c>
      <c r="J17" s="83" t="e">
        <f t="shared" ref="J17:O17" si="42">+J16+J15+J14</f>
        <v>#REF!</v>
      </c>
      <c r="K17" s="83" t="e">
        <f t="shared" si="42"/>
        <v>#REF!</v>
      </c>
      <c r="L17" s="83" t="e">
        <f t="shared" si="42"/>
        <v>#REF!</v>
      </c>
      <c r="M17" s="83" t="e">
        <f t="shared" si="42"/>
        <v>#REF!</v>
      </c>
      <c r="N17" s="83" t="e">
        <f t="shared" si="42"/>
        <v>#REF!</v>
      </c>
      <c r="O17" s="83" t="e">
        <f t="shared" si="42"/>
        <v>#REF!</v>
      </c>
      <c r="P17" s="83" t="e">
        <f>+P16+P15+P14</f>
        <v>#REF!</v>
      </c>
      <c r="Q17" s="83" t="e">
        <f>+Q16+Q15+Q14</f>
        <v>#REF!</v>
      </c>
      <c r="R17" s="83" t="e">
        <f>+R16+R15+R14</f>
        <v>#REF!</v>
      </c>
      <c r="S17" s="83" t="e">
        <f>+S16+S15+S14</f>
        <v>#REF!</v>
      </c>
      <c r="T17" s="83" t="e">
        <f>+T16+T15+T14</f>
        <v>#REF!</v>
      </c>
      <c r="U17" s="59"/>
      <c r="V17" s="105">
        <f t="shared" si="21"/>
        <v>-8.4614249436250066</v>
      </c>
      <c r="W17" s="105">
        <f t="shared" si="22"/>
        <v>10.882476952188668</v>
      </c>
      <c r="X17" s="105">
        <f t="shared" si="23"/>
        <v>21.734336472749185</v>
      </c>
      <c r="Y17" s="105" t="e">
        <f t="shared" si="24"/>
        <v>#REF!</v>
      </c>
      <c r="Z17" s="105" t="e">
        <f t="shared" si="25"/>
        <v>#REF!</v>
      </c>
      <c r="AA17" s="107" t="e">
        <f t="shared" si="26"/>
        <v>#REF!</v>
      </c>
      <c r="AB17" s="105" t="e">
        <f t="shared" si="27"/>
        <v>#REF!</v>
      </c>
      <c r="AC17" s="105" t="e">
        <f t="shared" si="14"/>
        <v>#REF!</v>
      </c>
      <c r="AD17" s="105" t="e">
        <f t="shared" si="14"/>
        <v>#REF!</v>
      </c>
      <c r="AE17" s="105" t="e">
        <f t="shared" si="14"/>
        <v>#REF!</v>
      </c>
      <c r="AF17" s="107" t="e">
        <f t="shared" si="2"/>
        <v>#REF!</v>
      </c>
      <c r="AG17" s="107" t="e">
        <f>((#REF!/M17)-1)*100</f>
        <v>#REF!</v>
      </c>
      <c r="AH17" s="107" t="e">
        <f>((#REF!/M17)-1)*100</f>
        <v>#REF!</v>
      </c>
      <c r="AI17" s="107" t="e">
        <f>((#REF!/M17)-1)*100</f>
        <v>#REF!</v>
      </c>
      <c r="AJ17" s="67" t="e">
        <f>((#REF!/M17)-1)*100</f>
        <v>#REF!</v>
      </c>
      <c r="AK17" s="107" t="e">
        <f t="shared" si="15"/>
        <v>#REF!</v>
      </c>
      <c r="AL17" s="107" t="e">
        <f t="shared" si="16"/>
        <v>#REF!</v>
      </c>
      <c r="AM17" s="107" t="e">
        <f t="shared" si="17"/>
        <v>#REF!</v>
      </c>
      <c r="AN17" s="107" t="e">
        <f t="shared" si="18"/>
        <v>#REF!</v>
      </c>
      <c r="AO17" s="107" t="e">
        <f t="shared" si="3"/>
        <v>#REF!</v>
      </c>
      <c r="AP17" s="107" t="e">
        <f>((S17/P17)-1)*100</f>
        <v>#REF!</v>
      </c>
      <c r="AQ17" s="107" t="e">
        <f>((T17/P17)-1)*100</f>
        <v>#REF!</v>
      </c>
      <c r="AR17" s="105"/>
      <c r="AS17" s="105">
        <f t="shared" si="28"/>
        <v>25.672114876106022</v>
      </c>
      <c r="AT17" s="105">
        <f t="shared" si="29"/>
        <v>25.157721397678511</v>
      </c>
      <c r="AU17" s="105">
        <f t="shared" si="30"/>
        <v>25.999628827925825</v>
      </c>
      <c r="AV17" s="105">
        <f t="shared" si="31"/>
        <v>26.576893334850048</v>
      </c>
      <c r="AW17" s="105" t="e">
        <f t="shared" si="32"/>
        <v>#REF!</v>
      </c>
      <c r="AX17" s="105" t="e">
        <f t="shared" si="33"/>
        <v>#REF!</v>
      </c>
      <c r="AY17" s="107" t="e">
        <f t="shared" si="34"/>
        <v>#REF!</v>
      </c>
      <c r="AZ17" s="105" t="e">
        <f>+(I17/I$23)*100</f>
        <v>#REF!</v>
      </c>
      <c r="BA17" s="105" t="e">
        <f t="shared" si="36"/>
        <v>#REF!</v>
      </c>
      <c r="BB17" s="105" t="e">
        <f t="shared" si="37"/>
        <v>#REF!</v>
      </c>
      <c r="BC17" s="107" t="e">
        <f t="shared" si="19"/>
        <v>#REF!</v>
      </c>
      <c r="BD17" s="105" t="e">
        <f t="shared" si="7"/>
        <v>#REF!</v>
      </c>
      <c r="BE17" s="105" t="e">
        <f t="shared" si="8"/>
        <v>#REF!</v>
      </c>
      <c r="BF17" s="105" t="e">
        <f t="shared" si="9"/>
        <v>#REF!</v>
      </c>
      <c r="BG17" s="105" t="e">
        <f t="shared" si="10"/>
        <v>#REF!</v>
      </c>
      <c r="BH17" s="105" t="e">
        <f t="shared" si="11"/>
        <v>#REF!</v>
      </c>
      <c r="BI17" s="107" t="e">
        <f>+(S17/S$23)*100</f>
        <v>#REF!</v>
      </c>
      <c r="BJ17" s="107" t="e">
        <f>+(T17/T$23)*100</f>
        <v>#REF!</v>
      </c>
    </row>
    <row r="18" spans="1:62" ht="17.45" customHeight="1" x14ac:dyDescent="0.45">
      <c r="A18" s="38" t="s">
        <v>13</v>
      </c>
      <c r="B18" s="64">
        <v>5307.77</v>
      </c>
      <c r="C18" s="64">
        <v>4632.58</v>
      </c>
      <c r="D18" s="64">
        <v>5477.32</v>
      </c>
      <c r="E18" s="64">
        <v>6309.06</v>
      </c>
      <c r="F18" s="64" t="e">
        <f>+#REF!</f>
        <v>#REF!</v>
      </c>
      <c r="G18" s="64" t="e">
        <f>+#REF!</f>
        <v>#REF!</v>
      </c>
      <c r="H18" s="64" t="e">
        <f>+#REF!</f>
        <v>#REF!</v>
      </c>
      <c r="I18" s="64" t="e">
        <f>+#REF!</f>
        <v>#REF!</v>
      </c>
      <c r="J18" s="64" t="e">
        <f>+#REF!</f>
        <v>#REF!</v>
      </c>
      <c r="K18" s="64" t="e">
        <f>+#REF!</f>
        <v>#REF!</v>
      </c>
      <c r="L18" s="64" t="e">
        <f>($L$23*BC18)/100</f>
        <v>#REF!</v>
      </c>
      <c r="M18" s="64" t="e">
        <f>+#REF!</f>
        <v>#REF!</v>
      </c>
      <c r="N18" s="64" t="e">
        <f>+#REF!</f>
        <v>#REF!</v>
      </c>
      <c r="O18" s="64" t="e">
        <f>+#REF!</f>
        <v>#REF!</v>
      </c>
      <c r="P18" s="64" t="e">
        <f>+#REF!</f>
        <v>#REF!</v>
      </c>
      <c r="Q18" s="64" t="e">
        <f>(Q$23*BJ18)/100</f>
        <v>#REF!</v>
      </c>
      <c r="R18" s="64" t="e">
        <f>(R$23*BH18)/100</f>
        <v>#REF!</v>
      </c>
      <c r="S18" s="64" t="e">
        <f>+#REF!</f>
        <v>#REF!</v>
      </c>
      <c r="T18" s="64" t="e">
        <f>+S18</f>
        <v>#REF!</v>
      </c>
      <c r="U18" s="85"/>
      <c r="V18" s="67">
        <f t="shared" si="21"/>
        <v>-12.720784811700591</v>
      </c>
      <c r="W18" s="67">
        <f t="shared" si="22"/>
        <v>18.234763350012308</v>
      </c>
      <c r="X18" s="67">
        <f t="shared" si="23"/>
        <v>15.185163547136193</v>
      </c>
      <c r="Y18" s="67" t="e">
        <f t="shared" si="24"/>
        <v>#REF!</v>
      </c>
      <c r="Z18" s="67" t="e">
        <f t="shared" si="25"/>
        <v>#REF!</v>
      </c>
      <c r="AA18" s="68" t="e">
        <f t="shared" si="26"/>
        <v>#REF!</v>
      </c>
      <c r="AB18" s="67" t="e">
        <f t="shared" si="27"/>
        <v>#REF!</v>
      </c>
      <c r="AC18" s="67" t="e">
        <f t="shared" si="14"/>
        <v>#REF!</v>
      </c>
      <c r="AD18" s="67" t="e">
        <f t="shared" si="14"/>
        <v>#REF!</v>
      </c>
      <c r="AE18" s="67" t="e">
        <f t="shared" si="14"/>
        <v>#REF!</v>
      </c>
      <c r="AF18" s="68" t="e">
        <f t="shared" si="2"/>
        <v>#REF!</v>
      </c>
      <c r="AG18" s="67" t="e">
        <f>((#REF!/M18)-1)*100</f>
        <v>#REF!</v>
      </c>
      <c r="AH18" s="67" t="e">
        <f>((#REF!/M18)-1)*100</f>
        <v>#REF!</v>
      </c>
      <c r="AI18" s="67" t="e">
        <f>((#REF!/M18)-1)*100</f>
        <v>#REF!</v>
      </c>
      <c r="AJ18" s="67" t="e">
        <f>((#REF!/M18)-1)*100</f>
        <v>#REF!</v>
      </c>
      <c r="AK18" s="67" t="e">
        <f t="shared" si="15"/>
        <v>#REF!</v>
      </c>
      <c r="AL18" s="68" t="e">
        <f t="shared" si="16"/>
        <v>#REF!</v>
      </c>
      <c r="AM18" s="67" t="e">
        <f t="shared" si="17"/>
        <v>#REF!</v>
      </c>
      <c r="AN18" s="67" t="e">
        <f t="shared" si="18"/>
        <v>#REF!</v>
      </c>
      <c r="AO18" s="67" t="e">
        <f t="shared" si="3"/>
        <v>#REF!</v>
      </c>
      <c r="AP18" s="67" t="e">
        <f t="shared" si="4"/>
        <v>#REF!</v>
      </c>
      <c r="AQ18" s="68" t="e">
        <f t="shared" si="5"/>
        <v>#REF!</v>
      </c>
      <c r="AR18" s="67"/>
      <c r="AS18" s="67">
        <f t="shared" si="28"/>
        <v>9.0989069010176724</v>
      </c>
      <c r="AT18" s="67">
        <f t="shared" si="29"/>
        <v>8.5016958135674994</v>
      </c>
      <c r="AU18" s="67">
        <f t="shared" si="30"/>
        <v>9.3687936651018706</v>
      </c>
      <c r="AV18" s="67">
        <f t="shared" si="31"/>
        <v>9.0615854478267934</v>
      </c>
      <c r="AW18" s="67" t="e">
        <f t="shared" si="32"/>
        <v>#REF!</v>
      </c>
      <c r="AX18" s="67" t="e">
        <f t="shared" si="33"/>
        <v>#REF!</v>
      </c>
      <c r="AY18" s="68" t="e">
        <f t="shared" si="34"/>
        <v>#REF!</v>
      </c>
      <c r="AZ18" s="67" t="e">
        <f t="shared" si="35"/>
        <v>#REF!</v>
      </c>
      <c r="BA18" s="67" t="e">
        <f t="shared" si="36"/>
        <v>#REF!</v>
      </c>
      <c r="BB18" s="67" t="e">
        <f t="shared" si="37"/>
        <v>#REF!</v>
      </c>
      <c r="BC18" s="68" t="e">
        <f t="shared" si="19"/>
        <v>#REF!</v>
      </c>
      <c r="BD18" s="67" t="e">
        <f t="shared" si="7"/>
        <v>#REF!</v>
      </c>
      <c r="BE18" s="67" t="e">
        <f t="shared" si="8"/>
        <v>#REF!</v>
      </c>
      <c r="BF18" s="67" t="e">
        <f t="shared" si="9"/>
        <v>#REF!</v>
      </c>
      <c r="BG18" s="67" t="e">
        <f t="shared" si="10"/>
        <v>#REF!</v>
      </c>
      <c r="BH18" s="67" t="e">
        <f t="shared" si="11"/>
        <v>#REF!</v>
      </c>
      <c r="BI18" s="67" t="e">
        <f t="shared" si="12"/>
        <v>#REF!</v>
      </c>
      <c r="BJ18" s="67" t="e">
        <f t="shared" si="12"/>
        <v>#REF!</v>
      </c>
    </row>
    <row r="19" spans="1:62" ht="17.45" customHeight="1" x14ac:dyDescent="0.45">
      <c r="A19" s="54" t="s">
        <v>14</v>
      </c>
      <c r="B19" s="64">
        <v>4920.42</v>
      </c>
      <c r="C19" s="64">
        <v>4555.42</v>
      </c>
      <c r="D19" s="64">
        <v>5346.5</v>
      </c>
      <c r="E19" s="64">
        <v>6219.54</v>
      </c>
      <c r="F19" s="64" t="e">
        <f>+#REF!</f>
        <v>#REF!</v>
      </c>
      <c r="G19" s="64" t="e">
        <f>+#REF!</f>
        <v>#REF!</v>
      </c>
      <c r="H19" s="64" t="e">
        <f>+#REF!</f>
        <v>#REF!</v>
      </c>
      <c r="I19" s="64" t="e">
        <f>+#REF!</f>
        <v>#REF!</v>
      </c>
      <c r="J19" s="64" t="e">
        <f>+#REF!</f>
        <v>#REF!</v>
      </c>
      <c r="K19" s="64" t="e">
        <f>+#REF!</f>
        <v>#REF!</v>
      </c>
      <c r="L19" s="64" t="e">
        <f>($L$23*BC19)/100</f>
        <v>#REF!</v>
      </c>
      <c r="M19" s="64" t="e">
        <f>+#REF!</f>
        <v>#REF!</v>
      </c>
      <c r="N19" s="64" t="e">
        <f>+#REF!</f>
        <v>#REF!</v>
      </c>
      <c r="O19" s="64" t="e">
        <f>+#REF!</f>
        <v>#REF!</v>
      </c>
      <c r="P19" s="64" t="e">
        <f>+#REF!</f>
        <v>#REF!</v>
      </c>
      <c r="Q19" s="64" t="e">
        <f>(Q$23*BJ19)/100</f>
        <v>#REF!</v>
      </c>
      <c r="R19" s="64" t="e">
        <f>(R$23*BH19)/100</f>
        <v>#REF!</v>
      </c>
      <c r="S19" s="186">
        <v>18500</v>
      </c>
      <c r="T19" s="186">
        <v>19500</v>
      </c>
      <c r="U19" s="85"/>
      <c r="V19" s="67">
        <f t="shared" si="21"/>
        <v>-7.4180659374606268</v>
      </c>
      <c r="W19" s="67">
        <f t="shared" si="22"/>
        <v>17.365687466797787</v>
      </c>
      <c r="X19" s="67">
        <f t="shared" si="23"/>
        <v>16.329187318806703</v>
      </c>
      <c r="Y19" s="67" t="e">
        <f t="shared" si="24"/>
        <v>#REF!</v>
      </c>
      <c r="Z19" s="67" t="e">
        <f t="shared" si="25"/>
        <v>#REF!</v>
      </c>
      <c r="AA19" s="68" t="e">
        <f t="shared" si="26"/>
        <v>#REF!</v>
      </c>
      <c r="AB19" s="67" t="e">
        <f t="shared" si="27"/>
        <v>#REF!</v>
      </c>
      <c r="AC19" s="67" t="e">
        <f t="shared" si="14"/>
        <v>#REF!</v>
      </c>
      <c r="AD19" s="67" t="e">
        <f t="shared" si="14"/>
        <v>#REF!</v>
      </c>
      <c r="AE19" s="67" t="e">
        <f t="shared" si="14"/>
        <v>#REF!</v>
      </c>
      <c r="AF19" s="68" t="e">
        <f t="shared" si="2"/>
        <v>#REF!</v>
      </c>
      <c r="AG19" s="67" t="e">
        <f>((#REF!/M19)-1)*100</f>
        <v>#REF!</v>
      </c>
      <c r="AH19" s="67" t="e">
        <f>((#REF!/M19)-1)*100</f>
        <v>#REF!</v>
      </c>
      <c r="AI19" s="67" t="e">
        <f>((#REF!/M19)-1)*100</f>
        <v>#REF!</v>
      </c>
      <c r="AJ19" s="67" t="e">
        <f>((#REF!/M19)-1)*100</f>
        <v>#REF!</v>
      </c>
      <c r="AK19" s="67" t="e">
        <f t="shared" si="15"/>
        <v>#REF!</v>
      </c>
      <c r="AL19" s="68" t="e">
        <f t="shared" si="16"/>
        <v>#REF!</v>
      </c>
      <c r="AM19" s="67" t="e">
        <f t="shared" si="17"/>
        <v>#REF!</v>
      </c>
      <c r="AN19" s="67" t="e">
        <f t="shared" si="18"/>
        <v>#REF!</v>
      </c>
      <c r="AO19" s="67" t="e">
        <f t="shared" si="3"/>
        <v>#REF!</v>
      </c>
      <c r="AP19" s="67" t="e">
        <f t="shared" si="4"/>
        <v>#REF!</v>
      </c>
      <c r="AQ19" s="68" t="e">
        <f t="shared" si="5"/>
        <v>#REF!</v>
      </c>
      <c r="AR19" s="67"/>
      <c r="AS19" s="67">
        <f t="shared" si="28"/>
        <v>8.434887625858952</v>
      </c>
      <c r="AT19" s="67">
        <f t="shared" si="29"/>
        <v>8.3600920314471967</v>
      </c>
      <c r="AU19" s="67">
        <f t="shared" si="30"/>
        <v>9.1450299289556121</v>
      </c>
      <c r="AV19" s="67">
        <f t="shared" si="31"/>
        <v>8.933009538057437</v>
      </c>
      <c r="AW19" s="67" t="e">
        <f t="shared" si="32"/>
        <v>#REF!</v>
      </c>
      <c r="AX19" s="67" t="e">
        <f t="shared" si="33"/>
        <v>#REF!</v>
      </c>
      <c r="AY19" s="68" t="e">
        <f t="shared" si="34"/>
        <v>#REF!</v>
      </c>
      <c r="AZ19" s="67" t="e">
        <f t="shared" si="35"/>
        <v>#REF!</v>
      </c>
      <c r="BA19" s="67" t="e">
        <f t="shared" si="36"/>
        <v>#REF!</v>
      </c>
      <c r="BB19" s="67" t="e">
        <f t="shared" si="37"/>
        <v>#REF!</v>
      </c>
      <c r="BC19" s="68" t="e">
        <f t="shared" si="19"/>
        <v>#REF!</v>
      </c>
      <c r="BD19" s="67" t="e">
        <f t="shared" si="7"/>
        <v>#REF!</v>
      </c>
      <c r="BE19" s="67" t="e">
        <f t="shared" si="8"/>
        <v>#REF!</v>
      </c>
      <c r="BF19" s="67" t="e">
        <f t="shared" si="9"/>
        <v>#REF!</v>
      </c>
      <c r="BG19" s="67" t="e">
        <f t="shared" si="10"/>
        <v>#REF!</v>
      </c>
      <c r="BH19" s="67" t="e">
        <f t="shared" si="11"/>
        <v>#REF!</v>
      </c>
      <c r="BI19" s="67" t="e">
        <f t="shared" si="12"/>
        <v>#REF!</v>
      </c>
      <c r="BJ19" s="67" t="e">
        <f t="shared" si="12"/>
        <v>#REF!</v>
      </c>
    </row>
    <row r="20" spans="1:62" ht="17.45" customHeight="1" x14ac:dyDescent="0.45">
      <c r="A20" s="56" t="s">
        <v>15</v>
      </c>
      <c r="B20" s="65">
        <v>5040.43</v>
      </c>
      <c r="C20" s="65">
        <v>4676.1000000000058</v>
      </c>
      <c r="D20" s="65">
        <v>5342.75</v>
      </c>
      <c r="E20" s="64">
        <v>5916.97</v>
      </c>
      <c r="F20" s="64" t="e">
        <f>+#REF!</f>
        <v>#REF!</v>
      </c>
      <c r="G20" s="64" t="e">
        <f>+#REF!</f>
        <v>#REF!</v>
      </c>
      <c r="H20" s="64" t="e">
        <f>+#REF!</f>
        <v>#REF!</v>
      </c>
      <c r="I20" s="64" t="e">
        <f>+#REF!</f>
        <v>#REF!</v>
      </c>
      <c r="J20" s="65" t="e">
        <f>+#REF!</f>
        <v>#REF!</v>
      </c>
      <c r="K20" s="65" t="e">
        <f>+#REF!</f>
        <v>#REF!</v>
      </c>
      <c r="L20" s="64" t="e">
        <f>($L$23*BC20)/100</f>
        <v>#REF!</v>
      </c>
      <c r="M20" s="64" t="e">
        <f>+#REF!</f>
        <v>#REF!</v>
      </c>
      <c r="N20" s="64" t="e">
        <f>+#REF!</f>
        <v>#REF!</v>
      </c>
      <c r="O20" s="64" t="e">
        <f>+#REF!</f>
        <v>#REF!</v>
      </c>
      <c r="P20" s="64" t="e">
        <f>+#REF!</f>
        <v>#REF!</v>
      </c>
      <c r="Q20" s="64" t="e">
        <f>(Q$23*BJ20)/100</f>
        <v>#REF!</v>
      </c>
      <c r="R20" s="64" t="e">
        <f>(R$23*BH20)/100</f>
        <v>#REF!</v>
      </c>
      <c r="S20" s="186">
        <v>17800</v>
      </c>
      <c r="T20" s="186">
        <v>18700</v>
      </c>
      <c r="U20" s="57"/>
      <c r="V20" s="69">
        <f t="shared" si="21"/>
        <v>-7.2281531535998811</v>
      </c>
      <c r="W20" s="69">
        <f t="shared" si="22"/>
        <v>14.256538568465027</v>
      </c>
      <c r="X20" s="69">
        <f t="shared" si="23"/>
        <v>10.747648682794452</v>
      </c>
      <c r="Y20" s="69" t="e">
        <f t="shared" si="24"/>
        <v>#REF!</v>
      </c>
      <c r="Z20" s="68" t="e">
        <f t="shared" si="25"/>
        <v>#REF!</v>
      </c>
      <c r="AA20" s="68" t="e">
        <f t="shared" si="26"/>
        <v>#REF!</v>
      </c>
      <c r="AB20" s="68" t="e">
        <f t="shared" si="27"/>
        <v>#REF!</v>
      </c>
      <c r="AC20" s="67" t="e">
        <f t="shared" si="14"/>
        <v>#REF!</v>
      </c>
      <c r="AD20" s="67" t="e">
        <f t="shared" si="14"/>
        <v>#REF!</v>
      </c>
      <c r="AE20" s="67" t="e">
        <f t="shared" si="14"/>
        <v>#REF!</v>
      </c>
      <c r="AF20" s="68" t="e">
        <f t="shared" si="2"/>
        <v>#REF!</v>
      </c>
      <c r="AG20" s="67" t="e">
        <f>((#REF!/M20)-1)*100</f>
        <v>#REF!</v>
      </c>
      <c r="AH20" s="67" t="e">
        <f>((#REF!/M20)-1)*100</f>
        <v>#REF!</v>
      </c>
      <c r="AI20" s="67" t="e">
        <f>((#REF!/M20)-1)*100</f>
        <v>#REF!</v>
      </c>
      <c r="AJ20" s="67" t="e">
        <f>((#REF!/M20)-1)*100</f>
        <v>#REF!</v>
      </c>
      <c r="AK20" s="67" t="e">
        <f t="shared" si="15"/>
        <v>#REF!</v>
      </c>
      <c r="AL20" s="68" t="e">
        <f t="shared" si="16"/>
        <v>#REF!</v>
      </c>
      <c r="AM20" s="67" t="e">
        <f t="shared" si="17"/>
        <v>#REF!</v>
      </c>
      <c r="AN20" s="67" t="e">
        <f t="shared" si="18"/>
        <v>#REF!</v>
      </c>
      <c r="AO20" s="67" t="e">
        <f t="shared" si="3"/>
        <v>#REF!</v>
      </c>
      <c r="AP20" s="67" t="e">
        <f t="shared" si="4"/>
        <v>#REF!</v>
      </c>
      <c r="AQ20" s="68" t="e">
        <f t="shared" si="5"/>
        <v>#REF!</v>
      </c>
      <c r="AR20" s="69"/>
      <c r="AS20" s="69">
        <f t="shared" si="28"/>
        <v>8.6406161742307042</v>
      </c>
      <c r="AT20" s="69">
        <f t="shared" si="29"/>
        <v>8.5815635766296605</v>
      </c>
      <c r="AU20" s="69">
        <f t="shared" si="30"/>
        <v>9.1386156650009536</v>
      </c>
      <c r="AV20" s="69">
        <f t="shared" si="31"/>
        <v>8.498433878775554</v>
      </c>
      <c r="AW20" s="69" t="e">
        <f t="shared" si="32"/>
        <v>#REF!</v>
      </c>
      <c r="AX20" s="68" t="e">
        <f t="shared" si="33"/>
        <v>#REF!</v>
      </c>
      <c r="AY20" s="68" t="e">
        <f t="shared" si="34"/>
        <v>#REF!</v>
      </c>
      <c r="AZ20" s="68" t="e">
        <f t="shared" si="35"/>
        <v>#REF!</v>
      </c>
      <c r="BA20" s="67" t="e">
        <f t="shared" si="36"/>
        <v>#REF!</v>
      </c>
      <c r="BB20" s="67" t="e">
        <f t="shared" si="37"/>
        <v>#REF!</v>
      </c>
      <c r="BC20" s="68" t="e">
        <f t="shared" si="19"/>
        <v>#REF!</v>
      </c>
      <c r="BD20" s="67" t="e">
        <f t="shared" si="7"/>
        <v>#REF!</v>
      </c>
      <c r="BE20" s="67" t="e">
        <f t="shared" si="8"/>
        <v>#REF!</v>
      </c>
      <c r="BF20" s="67" t="e">
        <f t="shared" si="9"/>
        <v>#REF!</v>
      </c>
      <c r="BG20" s="67" t="e">
        <f t="shared" si="10"/>
        <v>#REF!</v>
      </c>
      <c r="BH20" s="67" t="e">
        <f t="shared" si="11"/>
        <v>#REF!</v>
      </c>
      <c r="BI20" s="67" t="e">
        <f t="shared" si="12"/>
        <v>#REF!</v>
      </c>
      <c r="BJ20" s="67" t="e">
        <f t="shared" si="12"/>
        <v>#REF!</v>
      </c>
    </row>
    <row r="21" spans="1:62" ht="17.45" customHeight="1" x14ac:dyDescent="0.45">
      <c r="A21" s="75" t="s">
        <v>33</v>
      </c>
      <c r="B21" s="83">
        <v>15268.62</v>
      </c>
      <c r="C21" s="83">
        <v>13864.1</v>
      </c>
      <c r="D21" s="83">
        <v>16166.57</v>
      </c>
      <c r="E21" s="83">
        <v>18445.57</v>
      </c>
      <c r="F21" s="83" t="e">
        <f>+F18+F19+F20</f>
        <v>#REF!</v>
      </c>
      <c r="G21" s="83" t="e">
        <f>+G18+G19+G20</f>
        <v>#REF!</v>
      </c>
      <c r="H21" s="83" t="e">
        <f>+H18+H19+H20</f>
        <v>#REF!</v>
      </c>
      <c r="I21" s="83" t="e">
        <f>+I18+I19+I20</f>
        <v>#REF!</v>
      </c>
      <c r="J21" s="83" t="e">
        <f t="shared" ref="J21:O21" si="43">+J20+J19+J18</f>
        <v>#REF!</v>
      </c>
      <c r="K21" s="83" t="e">
        <f t="shared" si="43"/>
        <v>#REF!</v>
      </c>
      <c r="L21" s="83" t="e">
        <f t="shared" si="43"/>
        <v>#REF!</v>
      </c>
      <c r="M21" s="83" t="e">
        <f t="shared" si="43"/>
        <v>#REF!</v>
      </c>
      <c r="N21" s="83" t="e">
        <f t="shared" si="43"/>
        <v>#REF!</v>
      </c>
      <c r="O21" s="83" t="e">
        <f t="shared" si="43"/>
        <v>#REF!</v>
      </c>
      <c r="P21" s="83" t="e">
        <f>+P20+P19+P18</f>
        <v>#REF!</v>
      </c>
      <c r="Q21" s="83" t="e">
        <f>+Q20+Q19+Q18</f>
        <v>#REF!</v>
      </c>
      <c r="R21" s="83" t="e">
        <f>+R20+R19+R18</f>
        <v>#REF!</v>
      </c>
      <c r="S21" s="187" t="e">
        <f>+S20+S19+S18</f>
        <v>#REF!</v>
      </c>
      <c r="T21" s="187" t="e">
        <f>+T20+T19+T18</f>
        <v>#REF!</v>
      </c>
      <c r="U21" s="57"/>
      <c r="V21" s="71">
        <f t="shared" si="21"/>
        <v>-9.1987357076147021</v>
      </c>
      <c r="W21" s="71">
        <f t="shared" si="22"/>
        <v>16.607424932018656</v>
      </c>
      <c r="X21" s="71">
        <f t="shared" si="23"/>
        <v>14.096991507784274</v>
      </c>
      <c r="Y21" s="71" t="e">
        <f t="shared" si="24"/>
        <v>#REF!</v>
      </c>
      <c r="Z21" s="107" t="e">
        <f t="shared" si="25"/>
        <v>#REF!</v>
      </c>
      <c r="AA21" s="107" t="e">
        <f t="shared" si="26"/>
        <v>#REF!</v>
      </c>
      <c r="AB21" s="107" t="e">
        <f t="shared" si="27"/>
        <v>#REF!</v>
      </c>
      <c r="AC21" s="105" t="e">
        <f t="shared" si="14"/>
        <v>#REF!</v>
      </c>
      <c r="AD21" s="105" t="e">
        <f t="shared" si="14"/>
        <v>#REF!</v>
      </c>
      <c r="AE21" s="105" t="e">
        <f t="shared" si="14"/>
        <v>#REF!</v>
      </c>
      <c r="AF21" s="107" t="e">
        <f t="shared" si="2"/>
        <v>#REF!</v>
      </c>
      <c r="AG21" s="107" t="e">
        <f>((#REF!/M21)-1)*100</f>
        <v>#REF!</v>
      </c>
      <c r="AH21" s="107" t="e">
        <f>((#REF!/M21)-1)*100</f>
        <v>#REF!</v>
      </c>
      <c r="AI21" s="107" t="e">
        <f>((#REF!/M21)-1)*100</f>
        <v>#REF!</v>
      </c>
      <c r="AJ21" s="67" t="e">
        <f>((#REF!/M21)-1)*100</f>
        <v>#REF!</v>
      </c>
      <c r="AK21" s="107" t="e">
        <f t="shared" si="15"/>
        <v>#REF!</v>
      </c>
      <c r="AL21" s="107" t="e">
        <f t="shared" si="16"/>
        <v>#REF!</v>
      </c>
      <c r="AM21" s="107" t="e">
        <f t="shared" si="17"/>
        <v>#REF!</v>
      </c>
      <c r="AN21" s="107" t="e">
        <f t="shared" si="18"/>
        <v>#REF!</v>
      </c>
      <c r="AO21" s="107" t="e">
        <f t="shared" si="3"/>
        <v>#REF!</v>
      </c>
      <c r="AP21" s="107" t="e">
        <f>((S21/P21)-1)*100</f>
        <v>#REF!</v>
      </c>
      <c r="AQ21" s="107" t="e">
        <f>((T21/P21)-1)*100</f>
        <v>#REF!</v>
      </c>
      <c r="AR21" s="71"/>
      <c r="AS21" s="71">
        <f t="shared" si="28"/>
        <v>26.174410701107327</v>
      </c>
      <c r="AT21" s="71">
        <f t="shared" si="29"/>
        <v>25.443351421644351</v>
      </c>
      <c r="AU21" s="71">
        <f t="shared" si="30"/>
        <v>27.652439259058436</v>
      </c>
      <c r="AV21" s="71">
        <f t="shared" si="31"/>
        <v>26.493028864659784</v>
      </c>
      <c r="AW21" s="71" t="e">
        <f t="shared" si="32"/>
        <v>#REF!</v>
      </c>
      <c r="AX21" s="107" t="e">
        <f t="shared" si="33"/>
        <v>#REF!</v>
      </c>
      <c r="AY21" s="107" t="e">
        <f t="shared" si="34"/>
        <v>#REF!</v>
      </c>
      <c r="AZ21" s="107" t="e">
        <f>+(I21/I$23)*100</f>
        <v>#REF!</v>
      </c>
      <c r="BA21" s="105" t="e">
        <f t="shared" si="36"/>
        <v>#REF!</v>
      </c>
      <c r="BB21" s="105" t="e">
        <f t="shared" si="37"/>
        <v>#REF!</v>
      </c>
      <c r="BC21" s="107" t="e">
        <f t="shared" si="19"/>
        <v>#REF!</v>
      </c>
      <c r="BD21" s="107" t="e">
        <f t="shared" si="7"/>
        <v>#REF!</v>
      </c>
      <c r="BE21" s="107" t="e">
        <f t="shared" si="8"/>
        <v>#REF!</v>
      </c>
      <c r="BF21" s="107" t="e">
        <f t="shared" si="9"/>
        <v>#REF!</v>
      </c>
      <c r="BG21" s="107" t="e">
        <f t="shared" si="10"/>
        <v>#REF!</v>
      </c>
      <c r="BH21" s="107" t="e">
        <f t="shared" si="11"/>
        <v>#REF!</v>
      </c>
      <c r="BI21" s="107" t="e">
        <f t="shared" ref="BI21:BJ23" si="44">+(S21/S$23)*100</f>
        <v>#REF!</v>
      </c>
      <c r="BJ21" s="107" t="e">
        <f t="shared" si="44"/>
        <v>#REF!</v>
      </c>
    </row>
    <row r="22" spans="1:62" ht="17.45" customHeight="1" x14ac:dyDescent="0.45">
      <c r="A22" s="108" t="s">
        <v>35</v>
      </c>
      <c r="B22" s="109">
        <f t="shared" ref="B22:M22" si="45">+B21+B17</f>
        <v>30244.230000000003</v>
      </c>
      <c r="C22" s="109">
        <f t="shared" si="45"/>
        <v>27572.559999999998</v>
      </c>
      <c r="D22" s="109">
        <f t="shared" si="45"/>
        <v>31366.85</v>
      </c>
      <c r="E22" s="109">
        <f t="shared" si="45"/>
        <v>36949.53</v>
      </c>
      <c r="F22" s="109" t="e">
        <f t="shared" si="45"/>
        <v>#REF!</v>
      </c>
      <c r="G22" s="109" t="e">
        <f t="shared" si="45"/>
        <v>#REF!</v>
      </c>
      <c r="H22" s="109" t="e">
        <f t="shared" si="45"/>
        <v>#REF!</v>
      </c>
      <c r="I22" s="109" t="e">
        <f t="shared" si="45"/>
        <v>#REF!</v>
      </c>
      <c r="J22" s="109" t="e">
        <f t="shared" si="45"/>
        <v>#REF!</v>
      </c>
      <c r="K22" s="109" t="e">
        <f t="shared" si="45"/>
        <v>#REF!</v>
      </c>
      <c r="L22" s="109" t="e">
        <f t="shared" si="45"/>
        <v>#REF!</v>
      </c>
      <c r="M22" s="109" t="e">
        <f t="shared" si="45"/>
        <v>#REF!</v>
      </c>
      <c r="N22" s="109" t="e">
        <f t="shared" ref="N22:T22" si="46">+N21+N17</f>
        <v>#REF!</v>
      </c>
      <c r="O22" s="109" t="e">
        <f t="shared" si="46"/>
        <v>#REF!</v>
      </c>
      <c r="P22" s="109" t="e">
        <f t="shared" si="46"/>
        <v>#REF!</v>
      </c>
      <c r="Q22" s="109" t="e">
        <f t="shared" si="46"/>
        <v>#REF!</v>
      </c>
      <c r="R22" s="109" t="e">
        <f t="shared" si="46"/>
        <v>#REF!</v>
      </c>
      <c r="S22" s="188" t="e">
        <f t="shared" si="46"/>
        <v>#REF!</v>
      </c>
      <c r="T22" s="188" t="e">
        <f t="shared" si="46"/>
        <v>#REF!</v>
      </c>
      <c r="U22" s="57"/>
      <c r="V22" s="71">
        <f t="shared" si="21"/>
        <v>-8.8336519064958985</v>
      </c>
      <c r="W22" s="71">
        <f t="shared" si="22"/>
        <v>13.761108870558258</v>
      </c>
      <c r="X22" s="71">
        <f t="shared" si="23"/>
        <v>17.798025622592007</v>
      </c>
      <c r="Y22" s="71" t="e">
        <f t="shared" si="24"/>
        <v>#REF!</v>
      </c>
      <c r="Z22" s="107" t="e">
        <f t="shared" si="25"/>
        <v>#REF!</v>
      </c>
      <c r="AA22" s="107" t="e">
        <f t="shared" si="26"/>
        <v>#REF!</v>
      </c>
      <c r="AB22" s="107" t="e">
        <f t="shared" si="27"/>
        <v>#REF!</v>
      </c>
      <c r="AC22" s="105" t="e">
        <f t="shared" si="14"/>
        <v>#REF!</v>
      </c>
      <c r="AD22" s="105" t="e">
        <f t="shared" si="14"/>
        <v>#REF!</v>
      </c>
      <c r="AE22" s="105" t="e">
        <f t="shared" si="14"/>
        <v>#REF!</v>
      </c>
      <c r="AF22" s="107" t="e">
        <f t="shared" si="2"/>
        <v>#REF!</v>
      </c>
      <c r="AG22" s="107" t="e">
        <f>((#REF!/M22)-1)*100</f>
        <v>#REF!</v>
      </c>
      <c r="AH22" s="107" t="e">
        <f>((#REF!/M22)-1)*100</f>
        <v>#REF!</v>
      </c>
      <c r="AI22" s="107" t="e">
        <f>((#REF!/M22)-1)*100</f>
        <v>#REF!</v>
      </c>
      <c r="AJ22" s="67" t="e">
        <f>((#REF!/M22)-1)*100</f>
        <v>#REF!</v>
      </c>
      <c r="AK22" s="107" t="e">
        <f t="shared" si="15"/>
        <v>#REF!</v>
      </c>
      <c r="AL22" s="107" t="e">
        <f t="shared" si="16"/>
        <v>#REF!</v>
      </c>
      <c r="AM22" s="107" t="e">
        <f t="shared" si="17"/>
        <v>#REF!</v>
      </c>
      <c r="AN22" s="107" t="e">
        <f t="shared" si="18"/>
        <v>#REF!</v>
      </c>
      <c r="AO22" s="107" t="e">
        <f t="shared" si="3"/>
        <v>#REF!</v>
      </c>
      <c r="AP22" s="107" t="e">
        <f>((S22/P22)-1)*100</f>
        <v>#REF!</v>
      </c>
      <c r="AQ22" s="107" t="e">
        <f>((T22/P22)-1)*100</f>
        <v>#REF!</v>
      </c>
      <c r="AR22" s="71"/>
      <c r="AS22" s="71">
        <f t="shared" si="28"/>
        <v>51.846525577213356</v>
      </c>
      <c r="AT22" s="71">
        <f t="shared" si="29"/>
        <v>50.601072819322859</v>
      </c>
      <c r="AU22" s="71">
        <f t="shared" si="30"/>
        <v>53.652068086984258</v>
      </c>
      <c r="AV22" s="71">
        <f t="shared" si="31"/>
        <v>53.069922199509833</v>
      </c>
      <c r="AW22" s="71" t="e">
        <f t="shared" si="32"/>
        <v>#REF!</v>
      </c>
      <c r="AX22" s="107" t="e">
        <f t="shared" si="33"/>
        <v>#REF!</v>
      </c>
      <c r="AY22" s="107" t="e">
        <f t="shared" si="34"/>
        <v>#REF!</v>
      </c>
      <c r="AZ22" s="107" t="e">
        <f t="shared" si="35"/>
        <v>#REF!</v>
      </c>
      <c r="BA22" s="105" t="e">
        <f t="shared" si="36"/>
        <v>#REF!</v>
      </c>
      <c r="BB22" s="105" t="e">
        <f t="shared" si="37"/>
        <v>#REF!</v>
      </c>
      <c r="BC22" s="107" t="e">
        <f t="shared" si="19"/>
        <v>#REF!</v>
      </c>
      <c r="BD22" s="107" t="e">
        <f t="shared" si="7"/>
        <v>#REF!</v>
      </c>
      <c r="BE22" s="107" t="e">
        <f t="shared" si="8"/>
        <v>#REF!</v>
      </c>
      <c r="BF22" s="107" t="e">
        <f t="shared" si="9"/>
        <v>#REF!</v>
      </c>
      <c r="BG22" s="107" t="e">
        <f t="shared" si="10"/>
        <v>#REF!</v>
      </c>
      <c r="BH22" s="107" t="e">
        <f t="shared" si="11"/>
        <v>#REF!</v>
      </c>
      <c r="BI22" s="107" t="e">
        <f t="shared" si="44"/>
        <v>#REF!</v>
      </c>
      <c r="BJ22" s="107" t="s">
        <v>87</v>
      </c>
    </row>
    <row r="23" spans="1:62" ht="17.45" customHeight="1" x14ac:dyDescent="0.45">
      <c r="A23" s="58" t="s">
        <v>16</v>
      </c>
      <c r="B23" s="66">
        <f t="shared" ref="B23:H23" si="47">+B8+B12+B17+B21</f>
        <v>58334.15</v>
      </c>
      <c r="C23" s="66">
        <f t="shared" si="47"/>
        <v>54490.07</v>
      </c>
      <c r="D23" s="66">
        <f t="shared" si="47"/>
        <v>58463.45</v>
      </c>
      <c r="E23" s="66">
        <f t="shared" si="47"/>
        <v>69624.239999999991</v>
      </c>
      <c r="F23" s="66" t="e">
        <f>+F8+F12+F17+F21</f>
        <v>#REF!</v>
      </c>
      <c r="G23" s="66" t="e">
        <f>+G8+G12+G17+G21</f>
        <v>#REF!</v>
      </c>
      <c r="H23" s="66" t="e">
        <f t="shared" si="47"/>
        <v>#REF!</v>
      </c>
      <c r="I23" s="66" t="e">
        <f>+I8+I12+I17+I21</f>
        <v>#REF!</v>
      </c>
      <c r="J23" s="66" t="e">
        <f>+J8+J12+J17+J21</f>
        <v>#REF!</v>
      </c>
      <c r="K23" s="66" t="e">
        <f>+K8+K12+K17+K21</f>
        <v>#REF!</v>
      </c>
      <c r="L23" s="66">
        <v>145962</v>
      </c>
      <c r="M23" s="66" t="e">
        <f>+M8+M12+M17+M21</f>
        <v>#REF!</v>
      </c>
      <c r="N23" s="66" t="e">
        <f>+N8+N12+N17+N21</f>
        <v>#REF!</v>
      </c>
      <c r="O23" s="66" t="e">
        <f>+O8+O12+O17+O21</f>
        <v>#REF!</v>
      </c>
      <c r="P23" s="66" t="e">
        <f>+P8+P12+P17+P21</f>
        <v>#REF!</v>
      </c>
      <c r="Q23" s="66" t="e">
        <f>(#REF!*(100+AN23)/100)</f>
        <v>#REF!</v>
      </c>
      <c r="R23" s="66" t="e">
        <f>(P23*(100+AO23)/100)</f>
        <v>#REF!</v>
      </c>
      <c r="S23" s="189" t="e">
        <f>+S8+S12+S17+S21</f>
        <v>#REF!</v>
      </c>
      <c r="T23" s="189" t="e">
        <f>+T8+T12+T17+T21</f>
        <v>#REF!</v>
      </c>
      <c r="U23" s="57"/>
      <c r="V23" s="121">
        <f t="shared" si="21"/>
        <v>-6.5897591719430215</v>
      </c>
      <c r="W23" s="121">
        <f t="shared" si="22"/>
        <v>7.2919341083613975</v>
      </c>
      <c r="X23" s="121">
        <f t="shared" si="23"/>
        <v>19.090200800671187</v>
      </c>
      <c r="Y23" s="121" t="e">
        <f t="shared" si="24"/>
        <v>#REF!</v>
      </c>
      <c r="Z23" s="70" t="e">
        <f t="shared" si="25"/>
        <v>#REF!</v>
      </c>
      <c r="AA23" s="70" t="e">
        <f t="shared" si="26"/>
        <v>#REF!</v>
      </c>
      <c r="AB23" s="70" t="e">
        <f t="shared" si="27"/>
        <v>#REF!</v>
      </c>
      <c r="AC23" s="70" t="e">
        <f t="shared" si="14"/>
        <v>#REF!</v>
      </c>
      <c r="AD23" s="70" t="e">
        <f t="shared" si="14"/>
        <v>#REF!</v>
      </c>
      <c r="AE23" s="70" t="e">
        <f t="shared" si="14"/>
        <v>#REF!</v>
      </c>
      <c r="AF23" s="87" t="e">
        <f t="shared" si="2"/>
        <v>#REF!</v>
      </c>
      <c r="AG23" s="87" t="e">
        <f>((#REF!/M23)-1)*100</f>
        <v>#REF!</v>
      </c>
      <c r="AH23" s="87" t="e">
        <f>((#REF!/M23)-1)*100</f>
        <v>#REF!</v>
      </c>
      <c r="AI23" s="87" t="e">
        <f>((#REF!/M23)-1)*100</f>
        <v>#REF!</v>
      </c>
      <c r="AJ23" s="136" t="e">
        <f>((#REF!/M23)-1)*100</f>
        <v>#REF!</v>
      </c>
      <c r="AK23" s="87" t="e">
        <f t="shared" si="15"/>
        <v>#REF!</v>
      </c>
      <c r="AL23" s="87" t="e">
        <f t="shared" si="16"/>
        <v>#REF!</v>
      </c>
      <c r="AM23" s="87" t="e">
        <f t="shared" si="16"/>
        <v>#REF!</v>
      </c>
      <c r="AN23" s="87">
        <v>15</v>
      </c>
      <c r="AO23" s="87">
        <v>15</v>
      </c>
      <c r="AP23" s="87" t="e">
        <f>((S23/P23)-1)*100</f>
        <v>#REF!</v>
      </c>
      <c r="AQ23" s="87" t="e">
        <f>((T23/P23)-1)*100</f>
        <v>#REF!</v>
      </c>
      <c r="AR23" s="71"/>
      <c r="AS23" s="70">
        <f t="shared" si="28"/>
        <v>100</v>
      </c>
      <c r="AT23" s="70">
        <f t="shared" si="29"/>
        <v>100</v>
      </c>
      <c r="AU23" s="70">
        <f t="shared" si="30"/>
        <v>100</v>
      </c>
      <c r="AV23" s="70">
        <f t="shared" si="31"/>
        <v>100</v>
      </c>
      <c r="AW23" s="70" t="e">
        <f t="shared" si="32"/>
        <v>#REF!</v>
      </c>
      <c r="AX23" s="70" t="e">
        <f t="shared" si="33"/>
        <v>#REF!</v>
      </c>
      <c r="AY23" s="70" t="e">
        <f t="shared" si="34"/>
        <v>#REF!</v>
      </c>
      <c r="AZ23" s="70" t="e">
        <f t="shared" si="35"/>
        <v>#REF!</v>
      </c>
      <c r="BA23" s="70" t="e">
        <f>+(J23/J$23)*100</f>
        <v>#REF!</v>
      </c>
      <c r="BB23" s="70" t="e">
        <f t="shared" si="37"/>
        <v>#REF!</v>
      </c>
      <c r="BC23" s="87" t="e">
        <f>AVERAGE(AY23:BA23)</f>
        <v>#REF!</v>
      </c>
      <c r="BD23" s="87" t="e">
        <f t="shared" si="7"/>
        <v>#REF!</v>
      </c>
      <c r="BE23" s="87" t="e">
        <f t="shared" si="8"/>
        <v>#REF!</v>
      </c>
      <c r="BF23" s="87" t="e">
        <f t="shared" si="9"/>
        <v>#REF!</v>
      </c>
      <c r="BG23" s="87" t="e">
        <f t="shared" si="10"/>
        <v>#REF!</v>
      </c>
      <c r="BH23" s="87" t="e">
        <f t="shared" si="11"/>
        <v>#REF!</v>
      </c>
      <c r="BI23" s="87" t="e">
        <f t="shared" si="44"/>
        <v>#REF!</v>
      </c>
      <c r="BJ23" s="87" t="e">
        <f t="shared" si="44"/>
        <v>#REF!</v>
      </c>
    </row>
    <row r="24" spans="1:62" ht="17.45" hidden="1" customHeight="1" x14ac:dyDescent="0.45">
      <c r="A24" s="58" t="s">
        <v>16</v>
      </c>
      <c r="B24" s="66">
        <f t="shared" ref="B24:O24" si="48">+B5+B6+B7+B9+B10+B11+B14+B15+B16+B18+B19</f>
        <v>53293.72</v>
      </c>
      <c r="C24" s="66">
        <f t="shared" si="48"/>
        <v>49813.969999999994</v>
      </c>
      <c r="D24" s="66">
        <f t="shared" si="48"/>
        <v>53120.7</v>
      </c>
      <c r="E24" s="66">
        <f t="shared" si="48"/>
        <v>63707.27</v>
      </c>
      <c r="F24" s="66" t="e">
        <f t="shared" si="48"/>
        <v>#REF!</v>
      </c>
      <c r="G24" s="66" t="e">
        <f t="shared" si="48"/>
        <v>#REF!</v>
      </c>
      <c r="H24" s="66" t="e">
        <f t="shared" si="48"/>
        <v>#REF!</v>
      </c>
      <c r="I24" s="66" t="e">
        <f t="shared" si="48"/>
        <v>#REF!</v>
      </c>
      <c r="J24" s="66" t="e">
        <f t="shared" si="48"/>
        <v>#REF!</v>
      </c>
      <c r="K24" s="66" t="e">
        <f t="shared" si="48"/>
        <v>#REF!</v>
      </c>
      <c r="L24" s="66" t="e">
        <f t="shared" si="48"/>
        <v>#REF!</v>
      </c>
      <c r="M24" s="66" t="e">
        <f t="shared" si="48"/>
        <v>#REF!</v>
      </c>
      <c r="N24" s="66" t="e">
        <f t="shared" si="48"/>
        <v>#REF!</v>
      </c>
      <c r="O24" s="66" t="e">
        <f t="shared" si="48"/>
        <v>#REF!</v>
      </c>
      <c r="P24" s="83"/>
      <c r="Q24" s="83"/>
      <c r="R24" s="83"/>
      <c r="S24" s="83"/>
      <c r="T24" s="83"/>
      <c r="U24" s="57"/>
      <c r="V24" s="121">
        <f t="shared" ref="V24:AE26" si="49">((C24/B24)-1)*100</f>
        <v>-6.5293809476989146</v>
      </c>
      <c r="W24" s="121">
        <f t="shared" si="49"/>
        <v>6.6381579303958382</v>
      </c>
      <c r="X24" s="121">
        <f t="shared" si="49"/>
        <v>19.929274275376653</v>
      </c>
      <c r="Y24" s="121" t="e">
        <f t="shared" si="49"/>
        <v>#REF!</v>
      </c>
      <c r="Z24" s="70" t="e">
        <f t="shared" si="49"/>
        <v>#REF!</v>
      </c>
      <c r="AA24" s="70" t="e">
        <f t="shared" si="49"/>
        <v>#REF!</v>
      </c>
      <c r="AB24" s="70" t="e">
        <f t="shared" si="49"/>
        <v>#REF!</v>
      </c>
      <c r="AC24" s="70" t="e">
        <f t="shared" si="49"/>
        <v>#REF!</v>
      </c>
      <c r="AD24" s="70" t="e">
        <f t="shared" si="49"/>
        <v>#REF!</v>
      </c>
      <c r="AE24" s="70" t="e">
        <f t="shared" si="49"/>
        <v>#REF!</v>
      </c>
      <c r="AF24" s="87" t="e">
        <f>((M24/K24)-1)*100</f>
        <v>#REF!</v>
      </c>
      <c r="AG24" s="87" t="e">
        <f>((#REF!/M24)-1)*100</f>
        <v>#REF!</v>
      </c>
      <c r="AH24" s="87" t="e">
        <f>((#REF!/M24)-1)*100</f>
        <v>#REF!</v>
      </c>
      <c r="AI24" s="87" t="e">
        <f>((#REF!/M24)-1)*100</f>
        <v>#REF!</v>
      </c>
      <c r="AJ24" s="136" t="e">
        <f>((#REF!/M24)-1)*100</f>
        <v>#REF!</v>
      </c>
      <c r="AK24" s="87" t="e">
        <f>((N24/M24)-1)*100</f>
        <v>#REF!</v>
      </c>
      <c r="AL24" s="107" t="e">
        <f t="shared" si="16"/>
        <v>#REF!</v>
      </c>
      <c r="AM24" s="107"/>
      <c r="AN24" s="107"/>
      <c r="AO24" s="107"/>
      <c r="AP24" s="107"/>
      <c r="AQ24" s="107"/>
      <c r="AR24" s="71"/>
      <c r="AS24" s="70">
        <f t="shared" ref="AS24:AZ25" si="50">+(B24/B$23)*100</f>
        <v>91.359383825769285</v>
      </c>
      <c r="AT24" s="70">
        <f t="shared" si="50"/>
        <v>91.418436423370338</v>
      </c>
      <c r="AU24" s="70">
        <f t="shared" si="50"/>
        <v>90.861384334999045</v>
      </c>
      <c r="AV24" s="70">
        <f t="shared" si="50"/>
        <v>91.501566121224457</v>
      </c>
      <c r="AW24" s="70" t="e">
        <f t="shared" si="50"/>
        <v>#REF!</v>
      </c>
      <c r="AX24" s="70" t="e">
        <f t="shared" si="50"/>
        <v>#REF!</v>
      </c>
      <c r="AY24" s="70" t="e">
        <f t="shared" si="50"/>
        <v>#REF!</v>
      </c>
      <c r="AZ24" s="70" t="e">
        <f t="shared" si="50"/>
        <v>#REF!</v>
      </c>
      <c r="BA24" s="70" t="e">
        <f>+(J24/J$23)*100</f>
        <v>#REF!</v>
      </c>
      <c r="BB24" s="70" t="e">
        <f>+(K24/K$23)*100</f>
        <v>#REF!</v>
      </c>
      <c r="BC24" s="87" t="e">
        <f>AVERAGE(AY24:BA24)</f>
        <v>#REF!</v>
      </c>
      <c r="BD24" s="87" t="e">
        <f t="shared" ref="BD24:BF26" si="51">+(M24/M$23)*100</f>
        <v>#REF!</v>
      </c>
      <c r="BE24" s="87" t="e">
        <f t="shared" si="51"/>
        <v>#REF!</v>
      </c>
      <c r="BF24" s="87" t="e">
        <f t="shared" si="51"/>
        <v>#REF!</v>
      </c>
      <c r="BG24" s="87" t="e">
        <f>+(#REF!/#REF!)*100</f>
        <v>#REF!</v>
      </c>
      <c r="BH24" s="87" t="e">
        <f>AVERAGE(BF24,BD24,BE24)</f>
        <v>#REF!</v>
      </c>
      <c r="BI24" s="138"/>
      <c r="BJ24" s="138"/>
    </row>
    <row r="25" spans="1:62" ht="17.45" hidden="1" customHeight="1" x14ac:dyDescent="0.45">
      <c r="A25" s="58" t="s">
        <v>16</v>
      </c>
      <c r="B25" s="143">
        <f t="shared" ref="B25:J25" si="52">+B23-B24</f>
        <v>5040.43</v>
      </c>
      <c r="C25" s="143">
        <f t="shared" si="52"/>
        <v>4676.1000000000058</v>
      </c>
      <c r="D25" s="143">
        <f t="shared" si="52"/>
        <v>5342.75</v>
      </c>
      <c r="E25" s="143">
        <f t="shared" si="52"/>
        <v>5916.9699999999939</v>
      </c>
      <c r="F25" s="143" t="e">
        <f t="shared" si="52"/>
        <v>#REF!</v>
      </c>
      <c r="G25" s="143" t="e">
        <f t="shared" si="52"/>
        <v>#REF!</v>
      </c>
      <c r="H25" s="143" t="e">
        <f t="shared" si="52"/>
        <v>#REF!</v>
      </c>
      <c r="I25" s="143" t="e">
        <f t="shared" si="52"/>
        <v>#REF!</v>
      </c>
      <c r="J25" s="143" t="e">
        <f t="shared" si="52"/>
        <v>#REF!</v>
      </c>
      <c r="K25" s="143" t="e">
        <f>+K23-K24</f>
        <v>#REF!</v>
      </c>
      <c r="L25" s="143" t="e">
        <f>+L23-L24</f>
        <v>#REF!</v>
      </c>
      <c r="M25" s="143" t="e">
        <f>+M23-M24</f>
        <v>#REF!</v>
      </c>
      <c r="N25" s="143" t="e">
        <f>+N23-N24</f>
        <v>#REF!</v>
      </c>
      <c r="O25" s="143" t="e">
        <f>+O23-O24</f>
        <v>#REF!</v>
      </c>
      <c r="P25" s="83"/>
      <c r="Q25" s="83"/>
      <c r="R25" s="83"/>
      <c r="S25" s="83"/>
      <c r="T25" s="83"/>
      <c r="U25" s="57"/>
      <c r="V25" s="121">
        <f t="shared" si="49"/>
        <v>-7.2281531535998811</v>
      </c>
      <c r="W25" s="121">
        <f t="shared" si="49"/>
        <v>14.256538568465027</v>
      </c>
      <c r="X25" s="121">
        <f t="shared" si="49"/>
        <v>10.747648682794321</v>
      </c>
      <c r="Y25" s="121" t="e">
        <f t="shared" si="49"/>
        <v>#REF!</v>
      </c>
      <c r="Z25" s="70" t="e">
        <f t="shared" si="49"/>
        <v>#REF!</v>
      </c>
      <c r="AA25" s="70" t="e">
        <f t="shared" si="49"/>
        <v>#REF!</v>
      </c>
      <c r="AB25" s="70" t="e">
        <f t="shared" si="49"/>
        <v>#REF!</v>
      </c>
      <c r="AC25" s="70" t="e">
        <f t="shared" si="49"/>
        <v>#REF!</v>
      </c>
      <c r="AD25" s="70" t="e">
        <f t="shared" si="49"/>
        <v>#REF!</v>
      </c>
      <c r="AE25" s="70" t="e">
        <f t="shared" si="49"/>
        <v>#REF!</v>
      </c>
      <c r="AF25" s="87" t="e">
        <f>((M25/K25)-1)*100</f>
        <v>#REF!</v>
      </c>
      <c r="AG25" s="87" t="e">
        <f>((#REF!/M25)-1)*100</f>
        <v>#REF!</v>
      </c>
      <c r="AH25" s="87" t="e">
        <f>((#REF!/M25)-1)*100</f>
        <v>#REF!</v>
      </c>
      <c r="AI25" s="87" t="e">
        <f>((#REF!/M25)-1)*100</f>
        <v>#REF!</v>
      </c>
      <c r="AJ25" s="136" t="e">
        <f>((#REF!/M25)-1)*100</f>
        <v>#REF!</v>
      </c>
      <c r="AK25" s="87" t="e">
        <f>((N25/M25)-1)*100</f>
        <v>#REF!</v>
      </c>
      <c r="AL25" s="87" t="e">
        <f t="shared" si="16"/>
        <v>#REF!</v>
      </c>
      <c r="AM25" s="138"/>
      <c r="AN25" s="138"/>
      <c r="AO25" s="138"/>
      <c r="AP25" s="138"/>
      <c r="AQ25" s="138"/>
      <c r="AR25" s="71"/>
      <c r="AS25" s="70">
        <f t="shared" si="50"/>
        <v>8.6406161742307042</v>
      </c>
      <c r="AT25" s="70">
        <f t="shared" si="50"/>
        <v>8.5815635766296605</v>
      </c>
      <c r="AU25" s="70">
        <f t="shared" si="50"/>
        <v>9.1386156650009536</v>
      </c>
      <c r="AV25" s="70">
        <f t="shared" si="50"/>
        <v>8.4984338787755451</v>
      </c>
      <c r="AW25" s="70" t="e">
        <f t="shared" si="50"/>
        <v>#REF!</v>
      </c>
      <c r="AX25" s="70" t="e">
        <f t="shared" si="50"/>
        <v>#REF!</v>
      </c>
      <c r="AY25" s="70" t="e">
        <f t="shared" si="50"/>
        <v>#REF!</v>
      </c>
      <c r="AZ25" s="70" t="e">
        <f t="shared" si="50"/>
        <v>#REF!</v>
      </c>
      <c r="BA25" s="70" t="e">
        <f>+(J25/J$23)*100</f>
        <v>#REF!</v>
      </c>
      <c r="BB25" s="70" t="e">
        <f>+(K25/K$23)*100</f>
        <v>#REF!</v>
      </c>
      <c r="BC25" s="87" t="e">
        <f>AVERAGE(AY25:BA25)</f>
        <v>#REF!</v>
      </c>
      <c r="BD25" s="87" t="e">
        <f t="shared" si="51"/>
        <v>#REF!</v>
      </c>
      <c r="BE25" s="87" t="e">
        <f t="shared" si="51"/>
        <v>#REF!</v>
      </c>
      <c r="BF25" s="87" t="e">
        <f t="shared" si="51"/>
        <v>#REF!</v>
      </c>
      <c r="BG25" s="87" t="e">
        <f>+(#REF!/#REF!)*100</f>
        <v>#REF!</v>
      </c>
      <c r="BH25" s="87" t="e">
        <f>AVERAGE(BF25,BD25,BE25)</f>
        <v>#REF!</v>
      </c>
      <c r="BI25" s="138"/>
      <c r="BJ25" s="138"/>
    </row>
    <row r="26" spans="1:62" ht="17.45" customHeight="1" x14ac:dyDescent="0.45">
      <c r="A26" s="58" t="s">
        <v>39</v>
      </c>
      <c r="B26" s="109">
        <f t="shared" ref="B26:L26" si="53">+B5+B6+B7+B9+B10+B11+B14+B15</f>
        <v>37926.43</v>
      </c>
      <c r="C26" s="109">
        <f t="shared" si="53"/>
        <v>35950.339999999997</v>
      </c>
      <c r="D26" s="109">
        <f t="shared" si="53"/>
        <v>37135.839999999997</v>
      </c>
      <c r="E26" s="109">
        <f t="shared" si="53"/>
        <v>45089.29</v>
      </c>
      <c r="F26" s="109" t="e">
        <f t="shared" si="53"/>
        <v>#REF!</v>
      </c>
      <c r="G26" s="109" t="e">
        <f t="shared" si="53"/>
        <v>#REF!</v>
      </c>
      <c r="H26" s="109" t="e">
        <f t="shared" si="53"/>
        <v>#REF!</v>
      </c>
      <c r="I26" s="109" t="e">
        <f t="shared" si="53"/>
        <v>#REF!</v>
      </c>
      <c r="J26" s="109" t="e">
        <f t="shared" si="53"/>
        <v>#REF!</v>
      </c>
      <c r="K26" s="109" t="e">
        <f t="shared" si="53"/>
        <v>#REF!</v>
      </c>
      <c r="L26" s="109" t="e">
        <f t="shared" si="53"/>
        <v>#REF!</v>
      </c>
      <c r="M26" s="109" t="e">
        <f>+M5+M6+M7+M9+M10+M11+M14+M15+M16+M18</f>
        <v>#REF!</v>
      </c>
      <c r="N26" s="109" t="e">
        <f t="shared" ref="N26:T26" si="54">+N5+N6+N7+N9+N10+N11+N14+N15+N16+N18</f>
        <v>#REF!</v>
      </c>
      <c r="O26" s="109" t="e">
        <f t="shared" si="54"/>
        <v>#REF!</v>
      </c>
      <c r="P26" s="109" t="e">
        <f t="shared" si="54"/>
        <v>#REF!</v>
      </c>
      <c r="Q26" s="109" t="e">
        <f t="shared" si="54"/>
        <v>#REF!</v>
      </c>
      <c r="R26" s="109" t="e">
        <f t="shared" si="54"/>
        <v>#REF!</v>
      </c>
      <c r="S26" s="109" t="e">
        <f t="shared" si="54"/>
        <v>#REF!</v>
      </c>
      <c r="T26" s="109" t="e">
        <f t="shared" si="54"/>
        <v>#REF!</v>
      </c>
      <c r="U26" s="57"/>
      <c r="V26" s="121">
        <f t="shared" si="49"/>
        <v>-5.2103243041857761</v>
      </c>
      <c r="W26" s="121">
        <f t="shared" si="49"/>
        <v>3.2976044176494579</v>
      </c>
      <c r="X26" s="121">
        <f t="shared" si="49"/>
        <v>21.417180815083235</v>
      </c>
      <c r="Y26" s="121" t="e">
        <f t="shared" si="49"/>
        <v>#REF!</v>
      </c>
      <c r="Z26" s="70" t="e">
        <f t="shared" si="49"/>
        <v>#REF!</v>
      </c>
      <c r="AA26" s="70" t="e">
        <f t="shared" si="49"/>
        <v>#REF!</v>
      </c>
      <c r="AB26" s="70" t="e">
        <f t="shared" si="49"/>
        <v>#REF!</v>
      </c>
      <c r="AC26" s="70" t="e">
        <f t="shared" si="49"/>
        <v>#REF!</v>
      </c>
      <c r="AD26" s="70" t="e">
        <f t="shared" si="49"/>
        <v>#REF!</v>
      </c>
      <c r="AE26" s="70" t="e">
        <f t="shared" si="49"/>
        <v>#REF!</v>
      </c>
      <c r="AF26" s="87" t="e">
        <f>((M26/K26)-1)*100</f>
        <v>#REF!</v>
      </c>
      <c r="AG26" s="87" t="e">
        <f>((#REF!/M26)-1)*100</f>
        <v>#REF!</v>
      </c>
      <c r="AH26" s="87" t="e">
        <f>((#REF!/M26)-1)*100</f>
        <v>#REF!</v>
      </c>
      <c r="AI26" s="87" t="e">
        <f>((#REF!/M26)-1)*100</f>
        <v>#REF!</v>
      </c>
      <c r="AJ26" s="136" t="e">
        <f>((#REF!/M26)-1)*100</f>
        <v>#REF!</v>
      </c>
      <c r="AK26" s="87" t="e">
        <f>((N26/M26)-1)*100</f>
        <v>#REF!</v>
      </c>
      <c r="AL26" s="87" t="e">
        <f>((O26/N26)-1)*100</f>
        <v>#REF!</v>
      </c>
      <c r="AM26" s="87" t="e">
        <f>((P26/O26)-1)*100</f>
        <v>#REF!</v>
      </c>
      <c r="AN26" s="87"/>
      <c r="AO26" s="87" t="e">
        <f>((R26/P26)-1)*100</f>
        <v>#REF!</v>
      </c>
      <c r="AP26" s="87" t="e">
        <f>((S26/P26)-1)*100</f>
        <v>#REF!</v>
      </c>
      <c r="AQ26" s="87" t="e">
        <f>((T26/P26)-1)*100</f>
        <v>#REF!</v>
      </c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138"/>
      <c r="BD26" s="87" t="e">
        <f t="shared" si="51"/>
        <v>#REF!</v>
      </c>
      <c r="BE26" s="87" t="e">
        <f t="shared" si="51"/>
        <v>#REF!</v>
      </c>
      <c r="BF26" s="87" t="e">
        <f t="shared" si="51"/>
        <v>#REF!</v>
      </c>
      <c r="BG26" s="87" t="e">
        <f>+(P26/P$23)*100</f>
        <v>#REF!</v>
      </c>
      <c r="BH26" s="87" t="e">
        <f>AVERAGE(BG26,BE26,BF26)</f>
        <v>#REF!</v>
      </c>
      <c r="BI26" s="87" t="e">
        <f>+(S26/S$23)*100</f>
        <v>#REF!</v>
      </c>
      <c r="BJ26" s="87" t="e">
        <f>+(T26/T$23)*100</f>
        <v>#REF!</v>
      </c>
    </row>
    <row r="27" spans="1:62" ht="17.45" customHeight="1" x14ac:dyDescent="0.45">
      <c r="A27" s="58" t="s">
        <v>88</v>
      </c>
      <c r="B27" s="66">
        <f t="shared" ref="B27:M27" si="55">+B23-B26</f>
        <v>20407.72</v>
      </c>
      <c r="C27" s="66">
        <f t="shared" si="55"/>
        <v>18539.730000000003</v>
      </c>
      <c r="D27" s="66">
        <f t="shared" si="55"/>
        <v>21327.61</v>
      </c>
      <c r="E27" s="66">
        <f t="shared" si="55"/>
        <v>24534.94999999999</v>
      </c>
      <c r="F27" s="66" t="e">
        <f t="shared" si="55"/>
        <v>#REF!</v>
      </c>
      <c r="G27" s="66" t="e">
        <f t="shared" si="55"/>
        <v>#REF!</v>
      </c>
      <c r="H27" s="66" t="e">
        <f t="shared" si="55"/>
        <v>#REF!</v>
      </c>
      <c r="I27" s="66" t="e">
        <f t="shared" si="55"/>
        <v>#REF!</v>
      </c>
      <c r="J27" s="66" t="e">
        <f t="shared" si="55"/>
        <v>#REF!</v>
      </c>
      <c r="K27" s="66" t="e">
        <f t="shared" si="55"/>
        <v>#REF!</v>
      </c>
      <c r="L27" s="66" t="e">
        <f t="shared" si="55"/>
        <v>#REF!</v>
      </c>
      <c r="M27" s="66" t="e">
        <f t="shared" si="55"/>
        <v>#REF!</v>
      </c>
      <c r="N27" s="66" t="e">
        <f t="shared" ref="N27:T27" si="56">+N23-N26</f>
        <v>#REF!</v>
      </c>
      <c r="O27" s="66" t="e">
        <f t="shared" si="56"/>
        <v>#REF!</v>
      </c>
      <c r="P27" s="66" t="e">
        <f t="shared" si="56"/>
        <v>#REF!</v>
      </c>
      <c r="Q27" s="66" t="e">
        <f t="shared" si="56"/>
        <v>#REF!</v>
      </c>
      <c r="R27" s="66" t="e">
        <f t="shared" si="56"/>
        <v>#REF!</v>
      </c>
      <c r="S27" s="189" t="e">
        <f t="shared" si="56"/>
        <v>#REF!</v>
      </c>
      <c r="T27" s="189" t="e">
        <f t="shared" si="56"/>
        <v>#REF!</v>
      </c>
      <c r="U27" s="57"/>
      <c r="V27" s="121">
        <f t="shared" ref="V27:AE27" si="57">((C27/B27)-1)*100</f>
        <v>-9.1533498107578826</v>
      </c>
      <c r="W27" s="121">
        <f t="shared" si="57"/>
        <v>15.037327943826572</v>
      </c>
      <c r="X27" s="121">
        <f t="shared" si="57"/>
        <v>15.03844078169092</v>
      </c>
      <c r="Y27" s="121" t="e">
        <f t="shared" si="57"/>
        <v>#REF!</v>
      </c>
      <c r="Z27" s="70" t="e">
        <f t="shared" si="57"/>
        <v>#REF!</v>
      </c>
      <c r="AA27" s="70" t="e">
        <f t="shared" si="57"/>
        <v>#REF!</v>
      </c>
      <c r="AB27" s="70" t="e">
        <f t="shared" si="57"/>
        <v>#REF!</v>
      </c>
      <c r="AC27" s="70" t="e">
        <f t="shared" si="57"/>
        <v>#REF!</v>
      </c>
      <c r="AD27" s="70" t="e">
        <f t="shared" si="57"/>
        <v>#REF!</v>
      </c>
      <c r="AE27" s="70" t="e">
        <f t="shared" si="57"/>
        <v>#REF!</v>
      </c>
      <c r="AF27" s="87" t="e">
        <f>((M27/K27)-1)*100</f>
        <v>#REF!</v>
      </c>
      <c r="AG27" s="87" t="e">
        <f>((#REF!/M27)-1)*100</f>
        <v>#REF!</v>
      </c>
      <c r="AH27" s="87" t="e">
        <f>((#REF!/M27)-1)*100</f>
        <v>#REF!</v>
      </c>
      <c r="AI27" s="87" t="e">
        <f>((#REF!/M27)-1)*100</f>
        <v>#REF!</v>
      </c>
      <c r="AJ27" s="136" t="e">
        <f>((#REF!/M27)-1)*100</f>
        <v>#REF!</v>
      </c>
      <c r="AK27" s="87" t="e">
        <f>((N27/M27)-1)*100</f>
        <v>#REF!</v>
      </c>
      <c r="AL27" s="87" t="e">
        <f>((O27/N27)-1)*100</f>
        <v>#REF!</v>
      </c>
      <c r="AM27" s="87" t="e">
        <f>((P27/O27)-1)*100</f>
        <v>#REF!</v>
      </c>
      <c r="AN27" s="87"/>
      <c r="AO27" s="87" t="e">
        <f>((R27/P27)-1)*100</f>
        <v>#REF!</v>
      </c>
      <c r="AP27" s="87" t="e">
        <f>((S27/P27)-1)*100</f>
        <v>#REF!</v>
      </c>
      <c r="AQ27" s="87" t="e">
        <f>((T27/P27)-1)*100</f>
        <v>#REF!</v>
      </c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138"/>
      <c r="BD27" s="87" t="e">
        <f>+(M27/M$23)*100</f>
        <v>#REF!</v>
      </c>
      <c r="BE27" s="87" t="e">
        <f>+(N27/N$23)*100</f>
        <v>#REF!</v>
      </c>
      <c r="BF27" s="87" t="e">
        <f>+(O27/O$23)*100</f>
        <v>#REF!</v>
      </c>
      <c r="BG27" s="87" t="e">
        <f>+(P27/P$23)*100</f>
        <v>#REF!</v>
      </c>
      <c r="BH27" s="87" t="e">
        <f>AVERAGE(BG27,BE27,BF27)</f>
        <v>#REF!</v>
      </c>
      <c r="BI27" s="87" t="e">
        <f>+(S27/S$23)*100</f>
        <v>#REF!</v>
      </c>
      <c r="BJ27" s="87" t="e">
        <f>+(T27/T$23)*100</f>
        <v>#REF!</v>
      </c>
    </row>
    <row r="28" spans="1:62" ht="18" customHeight="1" x14ac:dyDescent="0.45">
      <c r="A28" s="75" t="s">
        <v>75</v>
      </c>
      <c r="K28" s="11"/>
      <c r="L28" s="11"/>
      <c r="M28" s="11"/>
      <c r="N28" s="11"/>
      <c r="O28" s="11"/>
      <c r="P28" s="145"/>
      <c r="Q28" s="145"/>
      <c r="R28" s="145"/>
      <c r="S28" s="34"/>
      <c r="T28" s="145"/>
      <c r="U28" s="3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3"/>
    </row>
    <row r="29" spans="1:62" ht="17.45" customHeight="1" x14ac:dyDescent="0.45">
      <c r="A29" s="75" t="s">
        <v>74</v>
      </c>
      <c r="M29" s="127"/>
      <c r="N29" s="37"/>
      <c r="O29" s="64"/>
      <c r="P29" s="146"/>
      <c r="Q29" s="146"/>
      <c r="R29" s="146"/>
      <c r="S29" s="146"/>
      <c r="T29" s="146"/>
      <c r="U29" s="141"/>
      <c r="V29" s="141"/>
      <c r="W29" s="141"/>
      <c r="X29" s="141"/>
      <c r="Y29" s="141"/>
      <c r="Z29" s="141"/>
      <c r="AA29" s="141"/>
      <c r="AB29" s="141"/>
      <c r="AC29" s="141"/>
      <c r="AD29" s="139"/>
      <c r="AE29" s="139"/>
      <c r="AF29" s="446" t="s">
        <v>81</v>
      </c>
      <c r="AG29" s="447"/>
      <c r="AH29" s="447"/>
      <c r="AI29" s="447"/>
      <c r="AJ29" s="447"/>
      <c r="AK29" s="448"/>
      <c r="AL29" s="433" t="s">
        <v>85</v>
      </c>
      <c r="AM29" s="434"/>
      <c r="AN29" s="152"/>
      <c r="AO29" s="446" t="s">
        <v>86</v>
      </c>
      <c r="AP29" s="447"/>
      <c r="AQ29" s="448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139"/>
    </row>
    <row r="30" spans="1:62" ht="17.45" customHeight="1" x14ac:dyDescent="0.45">
      <c r="A30" s="75"/>
      <c r="M30" s="127"/>
      <c r="N30" s="37"/>
      <c r="O30" s="64"/>
      <c r="P30" s="83"/>
      <c r="Q30" s="83"/>
      <c r="R30" s="83"/>
      <c r="S30" s="83"/>
      <c r="T30" s="83"/>
      <c r="U30" s="141"/>
      <c r="V30" s="141"/>
      <c r="W30" s="141"/>
      <c r="X30" s="141"/>
      <c r="Y30" s="141"/>
      <c r="Z30" s="141"/>
      <c r="AA30" s="141"/>
      <c r="AB30" s="141"/>
      <c r="AC30" s="141"/>
      <c r="AD30" s="139"/>
      <c r="AE30" s="139"/>
      <c r="AF30" s="160" t="s">
        <v>82</v>
      </c>
      <c r="AG30" s="154"/>
      <c r="AH30" s="155"/>
      <c r="AI30" s="155"/>
      <c r="AJ30" s="155"/>
      <c r="AK30" s="161" t="s">
        <v>83</v>
      </c>
      <c r="AL30" s="167" t="s">
        <v>83</v>
      </c>
      <c r="AM30" s="168" t="s">
        <v>69</v>
      </c>
      <c r="AN30" s="153" t="s">
        <v>83</v>
      </c>
      <c r="AO30" s="167" t="s">
        <v>83</v>
      </c>
      <c r="AP30" s="156" t="s">
        <v>69</v>
      </c>
      <c r="AQ30" s="166" t="s">
        <v>82</v>
      </c>
      <c r="BD30" s="137"/>
    </row>
    <row r="31" spans="1:62" ht="17.45" customHeight="1" x14ac:dyDescent="0.45">
      <c r="A31" s="75" t="s">
        <v>70</v>
      </c>
      <c r="O31" s="140"/>
      <c r="P31" s="61"/>
      <c r="Q31" s="61"/>
      <c r="R31" s="61"/>
      <c r="S31" s="61"/>
      <c r="T31" s="6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62">
        <v>15</v>
      </c>
      <c r="AG31" s="157"/>
      <c r="AH31" s="157"/>
      <c r="AI31" s="157"/>
      <c r="AJ31" s="157"/>
      <c r="AK31" s="163" t="e">
        <f>+$P$23*(100+AF31)/100</f>
        <v>#REF!</v>
      </c>
      <c r="AL31" s="169" t="e">
        <f>+T26</f>
        <v>#REF!</v>
      </c>
      <c r="AM31" s="163" t="e">
        <f>+AL31/10</f>
        <v>#REF!</v>
      </c>
      <c r="AN31" s="158"/>
      <c r="AO31" s="169" t="e">
        <f t="shared" ref="AO31:AO37" si="58">+AK31-AL31</f>
        <v>#REF!</v>
      </c>
      <c r="AP31" s="158" t="e">
        <f>+AO31/2</f>
        <v>#REF!</v>
      </c>
      <c r="AQ31" s="171" t="e">
        <f>((AO31/$P$27)-1)*100</f>
        <v>#REF!</v>
      </c>
      <c r="BD31" s="137"/>
    </row>
    <row r="32" spans="1:62" ht="17.45" customHeight="1" x14ac:dyDescent="0.45">
      <c r="A32" s="58" t="s">
        <v>16</v>
      </c>
      <c r="B32" s="66">
        <f t="shared" ref="B32:N32" si="59">+B23/12</f>
        <v>4861.1791666666668</v>
      </c>
      <c r="C32" s="66">
        <f t="shared" si="59"/>
        <v>4540.8391666666666</v>
      </c>
      <c r="D32" s="66">
        <f t="shared" si="59"/>
        <v>4871.9541666666664</v>
      </c>
      <c r="E32" s="66">
        <f t="shared" si="59"/>
        <v>5802.0199999999995</v>
      </c>
      <c r="F32" s="66" t="e">
        <f t="shared" si="59"/>
        <v>#REF!</v>
      </c>
      <c r="G32" s="66" t="e">
        <f t="shared" si="59"/>
        <v>#REF!</v>
      </c>
      <c r="H32" s="66" t="e">
        <f t="shared" si="59"/>
        <v>#REF!</v>
      </c>
      <c r="I32" s="66" t="e">
        <f t="shared" si="59"/>
        <v>#REF!</v>
      </c>
      <c r="J32" s="66" t="e">
        <f t="shared" si="59"/>
        <v>#REF!</v>
      </c>
      <c r="K32" s="66" t="e">
        <f t="shared" si="59"/>
        <v>#REF!</v>
      </c>
      <c r="L32" s="66">
        <f t="shared" si="59"/>
        <v>12163.5</v>
      </c>
      <c r="M32" s="66" t="e">
        <f t="shared" si="59"/>
        <v>#REF!</v>
      </c>
      <c r="N32" s="66" t="e">
        <f t="shared" si="59"/>
        <v>#REF!</v>
      </c>
      <c r="O32" s="66" t="e">
        <f t="shared" ref="O32:T32" si="60">+O23/12</f>
        <v>#REF!</v>
      </c>
      <c r="P32" s="66" t="e">
        <f t="shared" si="60"/>
        <v>#REF!</v>
      </c>
      <c r="Q32" s="66" t="e">
        <f t="shared" si="60"/>
        <v>#REF!</v>
      </c>
      <c r="R32" s="66" t="e">
        <f t="shared" si="60"/>
        <v>#REF!</v>
      </c>
      <c r="S32" s="189" t="e">
        <f t="shared" si="60"/>
        <v>#REF!</v>
      </c>
      <c r="T32" s="189" t="e">
        <f t="shared" si="60"/>
        <v>#REF!</v>
      </c>
      <c r="U32" s="141"/>
      <c r="V32" s="141"/>
      <c r="W32" s="141"/>
      <c r="X32" s="141"/>
      <c r="Y32" s="141"/>
      <c r="Z32" s="141"/>
      <c r="AA32" s="90"/>
      <c r="AB32" s="141"/>
      <c r="AC32" s="141"/>
      <c r="AD32" s="137"/>
      <c r="AE32" s="137"/>
      <c r="AF32" s="190">
        <v>18</v>
      </c>
      <c r="AG32" s="149"/>
      <c r="AH32" s="151"/>
      <c r="AI32" s="151"/>
      <c r="AJ32" s="151"/>
      <c r="AK32" s="165" t="e">
        <f t="shared" ref="AK32:AK37" si="61">+$P$23*(100+AF32)/100</f>
        <v>#REF!</v>
      </c>
      <c r="AL32" s="170" t="e">
        <f t="shared" ref="AL32:AL37" si="62">+AL31</f>
        <v>#REF!</v>
      </c>
      <c r="AM32" s="165" t="e">
        <f>+AL32/10</f>
        <v>#REF!</v>
      </c>
      <c r="AN32" s="159"/>
      <c r="AO32" s="170" t="e">
        <f t="shared" si="58"/>
        <v>#REF!</v>
      </c>
      <c r="AP32" s="184" t="e">
        <f t="shared" ref="AP32:AP37" si="63">+AO32/2</f>
        <v>#REF!</v>
      </c>
      <c r="AQ32" s="172" t="e">
        <f t="shared" ref="AQ32:AQ37" si="64">((AO32/$P$27)-1)*100</f>
        <v>#REF!</v>
      </c>
      <c r="BD32" s="137"/>
    </row>
    <row r="33" spans="1:56" ht="18" hidden="1" customHeight="1" x14ac:dyDescent="0.45">
      <c r="A33" s="58" t="s">
        <v>43</v>
      </c>
      <c r="B33" s="66">
        <f t="shared" ref="B33:N33" si="65">+B24/11</f>
        <v>4844.8836363636365</v>
      </c>
      <c r="C33" s="66">
        <f t="shared" si="65"/>
        <v>4528.5427272727266</v>
      </c>
      <c r="D33" s="66">
        <f t="shared" si="65"/>
        <v>4829.1545454545449</v>
      </c>
      <c r="E33" s="66">
        <f t="shared" si="65"/>
        <v>5791.57</v>
      </c>
      <c r="F33" s="66" t="e">
        <f t="shared" si="65"/>
        <v>#REF!</v>
      </c>
      <c r="G33" s="66" t="e">
        <f t="shared" si="65"/>
        <v>#REF!</v>
      </c>
      <c r="H33" s="66" t="e">
        <f t="shared" si="65"/>
        <v>#REF!</v>
      </c>
      <c r="I33" s="66" t="e">
        <f t="shared" si="65"/>
        <v>#REF!</v>
      </c>
      <c r="J33" s="66" t="e">
        <f t="shared" si="65"/>
        <v>#REF!</v>
      </c>
      <c r="K33" s="66" t="e">
        <f>+K24/12</f>
        <v>#REF!</v>
      </c>
      <c r="L33" s="66" t="e">
        <f t="shared" si="65"/>
        <v>#REF!</v>
      </c>
      <c r="M33" s="66" t="e">
        <f t="shared" si="65"/>
        <v>#REF!</v>
      </c>
      <c r="N33" s="66" t="e">
        <f t="shared" si="65"/>
        <v>#REF!</v>
      </c>
      <c r="O33" s="66" t="e">
        <f>+O24/11</f>
        <v>#REF!</v>
      </c>
      <c r="P33" s="83"/>
      <c r="Q33" s="83"/>
      <c r="R33" s="83"/>
      <c r="S33" s="83"/>
      <c r="T33" s="83"/>
      <c r="U33" s="141"/>
      <c r="V33" s="141"/>
      <c r="W33" s="141"/>
      <c r="X33" s="141"/>
      <c r="Y33" s="141"/>
      <c r="Z33" s="141"/>
      <c r="AA33" s="90"/>
      <c r="AB33" s="141"/>
      <c r="AC33" s="141"/>
      <c r="AD33" s="137"/>
      <c r="AE33" s="137"/>
      <c r="AF33" s="190"/>
      <c r="AG33" s="149"/>
      <c r="AH33" s="151"/>
      <c r="AI33" s="151"/>
      <c r="AJ33" s="151"/>
      <c r="AK33" s="165" t="e">
        <f t="shared" si="61"/>
        <v>#REF!</v>
      </c>
      <c r="AL33" s="170" t="e">
        <f t="shared" si="62"/>
        <v>#REF!</v>
      </c>
      <c r="AM33" s="165" t="e">
        <f>+AL33/8</f>
        <v>#REF!</v>
      </c>
      <c r="AN33" s="159"/>
      <c r="AO33" s="170" t="e">
        <f t="shared" si="58"/>
        <v>#REF!</v>
      </c>
      <c r="AP33" s="158" t="e">
        <f t="shared" si="63"/>
        <v>#REF!</v>
      </c>
      <c r="AQ33" s="172" t="e">
        <f t="shared" si="64"/>
        <v>#REF!</v>
      </c>
      <c r="BD33" s="137"/>
    </row>
    <row r="34" spans="1:56" ht="18" hidden="1" customHeight="1" x14ac:dyDescent="0.45">
      <c r="A34" s="58" t="s">
        <v>15</v>
      </c>
      <c r="B34" s="66">
        <f t="shared" ref="B34:N34" si="66">+B25</f>
        <v>5040.43</v>
      </c>
      <c r="C34" s="66">
        <f t="shared" si="66"/>
        <v>4676.1000000000058</v>
      </c>
      <c r="D34" s="66">
        <f t="shared" si="66"/>
        <v>5342.75</v>
      </c>
      <c r="E34" s="66">
        <f t="shared" si="66"/>
        <v>5916.9699999999939</v>
      </c>
      <c r="F34" s="66" t="e">
        <f t="shared" si="66"/>
        <v>#REF!</v>
      </c>
      <c r="G34" s="66" t="e">
        <f t="shared" si="66"/>
        <v>#REF!</v>
      </c>
      <c r="H34" s="66" t="e">
        <f t="shared" si="66"/>
        <v>#REF!</v>
      </c>
      <c r="I34" s="66" t="e">
        <f t="shared" si="66"/>
        <v>#REF!</v>
      </c>
      <c r="J34" s="66" t="e">
        <f t="shared" si="66"/>
        <v>#REF!</v>
      </c>
      <c r="K34" s="66" t="e">
        <f>+K25/12</f>
        <v>#REF!</v>
      </c>
      <c r="L34" s="66" t="e">
        <f t="shared" si="66"/>
        <v>#REF!</v>
      </c>
      <c r="M34" s="66" t="e">
        <f t="shared" si="66"/>
        <v>#REF!</v>
      </c>
      <c r="N34" s="66" t="e">
        <f t="shared" si="66"/>
        <v>#REF!</v>
      </c>
      <c r="O34" s="66" t="e">
        <f>+O25</f>
        <v>#REF!</v>
      </c>
      <c r="P34" s="83"/>
      <c r="Q34" s="83"/>
      <c r="R34" s="83"/>
      <c r="S34" s="83"/>
      <c r="T34" s="83"/>
      <c r="U34" s="141"/>
      <c r="V34" s="141"/>
      <c r="W34" s="141"/>
      <c r="X34" s="141"/>
      <c r="Y34" s="141"/>
      <c r="Z34" s="141"/>
      <c r="AA34" s="90"/>
      <c r="AB34" s="141"/>
      <c r="AC34" s="141"/>
      <c r="AD34" s="137"/>
      <c r="AE34" s="137"/>
      <c r="AF34" s="190"/>
      <c r="AG34" s="149"/>
      <c r="AH34" s="151"/>
      <c r="AI34" s="151"/>
      <c r="AJ34" s="151"/>
      <c r="AK34" s="165" t="e">
        <f t="shared" si="61"/>
        <v>#REF!</v>
      </c>
      <c r="AL34" s="170" t="e">
        <f t="shared" si="62"/>
        <v>#REF!</v>
      </c>
      <c r="AM34" s="165" t="e">
        <f>+AL34/8</f>
        <v>#REF!</v>
      </c>
      <c r="AN34" s="159"/>
      <c r="AO34" s="170" t="e">
        <f t="shared" si="58"/>
        <v>#REF!</v>
      </c>
      <c r="AP34" s="158" t="e">
        <f t="shared" si="63"/>
        <v>#REF!</v>
      </c>
      <c r="AQ34" s="172" t="e">
        <f t="shared" si="64"/>
        <v>#REF!</v>
      </c>
      <c r="BD34" s="137"/>
    </row>
    <row r="35" spans="1:56" ht="17.45" customHeight="1" x14ac:dyDescent="0.45">
      <c r="A35" s="58" t="s">
        <v>39</v>
      </c>
      <c r="B35" s="66">
        <f t="shared" ref="B35:L35" si="67">+B26/8</f>
        <v>4740.80375</v>
      </c>
      <c r="C35" s="66">
        <f t="shared" si="67"/>
        <v>4493.7924999999996</v>
      </c>
      <c r="D35" s="66">
        <f t="shared" si="67"/>
        <v>4641.9799999999996</v>
      </c>
      <c r="E35" s="66">
        <f t="shared" si="67"/>
        <v>5636.1612500000001</v>
      </c>
      <c r="F35" s="66" t="e">
        <f t="shared" si="67"/>
        <v>#REF!</v>
      </c>
      <c r="G35" s="66" t="e">
        <f t="shared" si="67"/>
        <v>#REF!</v>
      </c>
      <c r="H35" s="66" t="e">
        <f t="shared" si="67"/>
        <v>#REF!</v>
      </c>
      <c r="I35" s="66" t="e">
        <f t="shared" si="67"/>
        <v>#REF!</v>
      </c>
      <c r="J35" s="66" t="e">
        <f t="shared" si="67"/>
        <v>#REF!</v>
      </c>
      <c r="K35" s="66" t="e">
        <f t="shared" si="67"/>
        <v>#REF!</v>
      </c>
      <c r="L35" s="66" t="e">
        <f t="shared" si="67"/>
        <v>#REF!</v>
      </c>
      <c r="M35" s="66" t="e">
        <f t="shared" ref="M35:T35" si="68">+M26/10</f>
        <v>#REF!</v>
      </c>
      <c r="N35" s="66" t="e">
        <f t="shared" si="68"/>
        <v>#REF!</v>
      </c>
      <c r="O35" s="66" t="e">
        <f t="shared" si="68"/>
        <v>#REF!</v>
      </c>
      <c r="P35" s="66" t="e">
        <f t="shared" si="68"/>
        <v>#REF!</v>
      </c>
      <c r="Q35" s="66" t="e">
        <f t="shared" si="68"/>
        <v>#REF!</v>
      </c>
      <c r="R35" s="66" t="e">
        <f t="shared" si="68"/>
        <v>#REF!</v>
      </c>
      <c r="S35" s="66" t="e">
        <f t="shared" si="68"/>
        <v>#REF!</v>
      </c>
      <c r="T35" s="66" t="e">
        <f t="shared" si="68"/>
        <v>#REF!</v>
      </c>
      <c r="U35" s="141"/>
      <c r="V35" s="141"/>
      <c r="W35" s="141"/>
      <c r="X35" s="141"/>
      <c r="Y35" s="141"/>
      <c r="Z35" s="141"/>
      <c r="AA35" s="141"/>
      <c r="AB35" s="141"/>
      <c r="AC35" s="141"/>
      <c r="AD35" s="137"/>
      <c r="AE35" s="137"/>
      <c r="AF35" s="191">
        <v>20</v>
      </c>
      <c r="AG35" s="157"/>
      <c r="AH35" s="138"/>
      <c r="AI35" s="138"/>
      <c r="AJ35" s="138"/>
      <c r="AK35" s="163" t="e">
        <f t="shared" si="61"/>
        <v>#REF!</v>
      </c>
      <c r="AL35" s="169" t="e">
        <f t="shared" si="62"/>
        <v>#REF!</v>
      </c>
      <c r="AM35" s="163" t="e">
        <f>+AL35/10</f>
        <v>#REF!</v>
      </c>
      <c r="AN35" s="158"/>
      <c r="AO35" s="169" t="e">
        <f t="shared" si="58"/>
        <v>#REF!</v>
      </c>
      <c r="AP35" s="158" t="e">
        <f t="shared" si="63"/>
        <v>#REF!</v>
      </c>
      <c r="AQ35" s="171" t="e">
        <f t="shared" si="64"/>
        <v>#REF!</v>
      </c>
      <c r="BD35" s="137"/>
    </row>
    <row r="36" spans="1:56" ht="17.45" customHeight="1" x14ac:dyDescent="0.45">
      <c r="A36" s="58" t="s">
        <v>88</v>
      </c>
      <c r="B36" s="66">
        <f t="shared" ref="B36:L36" si="69">+B27/4</f>
        <v>5101.93</v>
      </c>
      <c r="C36" s="66">
        <f t="shared" si="69"/>
        <v>4634.9325000000008</v>
      </c>
      <c r="D36" s="66">
        <f t="shared" si="69"/>
        <v>5331.9025000000001</v>
      </c>
      <c r="E36" s="66">
        <f t="shared" si="69"/>
        <v>6133.7374999999975</v>
      </c>
      <c r="F36" s="66" t="e">
        <f t="shared" si="69"/>
        <v>#REF!</v>
      </c>
      <c r="G36" s="66" t="e">
        <f t="shared" si="69"/>
        <v>#REF!</v>
      </c>
      <c r="H36" s="66" t="e">
        <f t="shared" si="69"/>
        <v>#REF!</v>
      </c>
      <c r="I36" s="66" t="e">
        <f t="shared" si="69"/>
        <v>#REF!</v>
      </c>
      <c r="J36" s="66" t="e">
        <f t="shared" si="69"/>
        <v>#REF!</v>
      </c>
      <c r="K36" s="66" t="e">
        <f t="shared" si="69"/>
        <v>#REF!</v>
      </c>
      <c r="L36" s="66" t="e">
        <f t="shared" si="69"/>
        <v>#REF!</v>
      </c>
      <c r="M36" s="66" t="e">
        <f>+M27/2</f>
        <v>#REF!</v>
      </c>
      <c r="N36" s="66" t="e">
        <f t="shared" ref="N36:T36" si="70">+N27/2</f>
        <v>#REF!</v>
      </c>
      <c r="O36" s="66" t="e">
        <f t="shared" si="70"/>
        <v>#REF!</v>
      </c>
      <c r="P36" s="66" t="e">
        <f t="shared" si="70"/>
        <v>#REF!</v>
      </c>
      <c r="Q36" s="66" t="e">
        <f t="shared" si="70"/>
        <v>#REF!</v>
      </c>
      <c r="R36" s="66" t="e">
        <f t="shared" si="70"/>
        <v>#REF!</v>
      </c>
      <c r="S36" s="189" t="e">
        <f t="shared" si="70"/>
        <v>#REF!</v>
      </c>
      <c r="T36" s="189" t="e">
        <f t="shared" si="70"/>
        <v>#REF!</v>
      </c>
      <c r="AF36" s="190">
        <v>22</v>
      </c>
      <c r="AG36" s="174"/>
      <c r="AH36" s="151"/>
      <c r="AI36" s="151"/>
      <c r="AJ36" s="151"/>
      <c r="AK36" s="165" t="e">
        <f t="shared" si="61"/>
        <v>#REF!</v>
      </c>
      <c r="AL36" s="170" t="e">
        <f t="shared" si="62"/>
        <v>#REF!</v>
      </c>
      <c r="AM36" s="165" t="e">
        <f>+AL36/10</f>
        <v>#REF!</v>
      </c>
      <c r="AN36" s="159"/>
      <c r="AO36" s="170" t="e">
        <f t="shared" si="58"/>
        <v>#REF!</v>
      </c>
      <c r="AP36" s="184" t="e">
        <f t="shared" si="63"/>
        <v>#REF!</v>
      </c>
      <c r="AQ36" s="172" t="e">
        <f t="shared" si="64"/>
        <v>#REF!</v>
      </c>
    </row>
    <row r="37" spans="1:56" ht="17.45" customHeight="1" x14ac:dyDescent="0.45">
      <c r="AF37" s="192">
        <v>24</v>
      </c>
      <c r="AG37" s="176"/>
      <c r="AH37" s="177"/>
      <c r="AI37" s="177"/>
      <c r="AJ37" s="177"/>
      <c r="AK37" s="178" t="e">
        <f t="shared" si="61"/>
        <v>#REF!</v>
      </c>
      <c r="AL37" s="179" t="e">
        <f t="shared" si="62"/>
        <v>#REF!</v>
      </c>
      <c r="AM37" s="178" t="e">
        <f>+AL37/10</f>
        <v>#REF!</v>
      </c>
      <c r="AN37" s="180"/>
      <c r="AO37" s="179" t="e">
        <f t="shared" si="58"/>
        <v>#REF!</v>
      </c>
      <c r="AP37" s="185" t="e">
        <f t="shared" si="63"/>
        <v>#REF!</v>
      </c>
      <c r="AQ37" s="181" t="e">
        <f t="shared" si="64"/>
        <v>#REF!</v>
      </c>
    </row>
    <row r="38" spans="1:56" x14ac:dyDescent="0.45">
      <c r="AF38" s="150"/>
      <c r="AH38" s="67"/>
      <c r="AI38" s="67"/>
      <c r="AJ38" s="67"/>
      <c r="AK38" s="67"/>
      <c r="AL38" s="67"/>
      <c r="AM38" s="67"/>
      <c r="AN38" s="67"/>
      <c r="AO38" s="67"/>
      <c r="AP38" s="67"/>
      <c r="AQ38" s="67"/>
    </row>
    <row r="39" spans="1:56" x14ac:dyDescent="0.45">
      <c r="AH39" s="67"/>
      <c r="AI39" s="67"/>
      <c r="AJ39" s="67"/>
      <c r="AK39" s="67"/>
      <c r="AL39" s="67"/>
      <c r="AM39" s="67"/>
      <c r="AN39" s="67"/>
      <c r="AO39" s="67"/>
      <c r="AP39" s="67"/>
      <c r="AQ39" s="67"/>
    </row>
    <row r="40" spans="1:56" x14ac:dyDescent="0.45">
      <c r="AH40" s="67"/>
      <c r="AI40" s="67"/>
      <c r="AJ40" s="67"/>
      <c r="AK40" s="67"/>
      <c r="AL40" s="67"/>
      <c r="AM40" s="67"/>
      <c r="AN40" s="67"/>
      <c r="AO40" s="67"/>
      <c r="AP40" s="67"/>
      <c r="AQ40" s="67"/>
    </row>
    <row r="41" spans="1:56" x14ac:dyDescent="0.45">
      <c r="AH41" s="67"/>
      <c r="AI41" s="67"/>
      <c r="AJ41" s="67"/>
      <c r="AK41" s="67"/>
      <c r="AL41" s="67"/>
      <c r="AM41" s="67"/>
      <c r="AN41" s="67"/>
      <c r="AO41" s="67"/>
      <c r="AP41" s="67"/>
      <c r="AQ41" s="67"/>
    </row>
    <row r="42" spans="1:56" x14ac:dyDescent="0.45">
      <c r="AH42" s="67"/>
      <c r="AI42" s="67"/>
      <c r="AJ42" s="67"/>
      <c r="AK42" s="67"/>
      <c r="AL42" s="67"/>
      <c r="AM42" s="67"/>
      <c r="AN42" s="67"/>
      <c r="AO42" s="67"/>
      <c r="AP42" s="67"/>
      <c r="AQ42" s="67"/>
    </row>
    <row r="43" spans="1:56" x14ac:dyDescent="0.45">
      <c r="AH43" s="67"/>
      <c r="AI43" s="67"/>
      <c r="AJ43" s="67"/>
      <c r="AK43" s="67"/>
      <c r="AL43" s="67"/>
      <c r="AM43" s="67"/>
      <c r="AN43" s="67"/>
      <c r="AO43" s="67"/>
      <c r="AP43" s="67"/>
      <c r="AQ43" s="67"/>
    </row>
    <row r="44" spans="1:56" x14ac:dyDescent="0.45">
      <c r="AH44" s="67"/>
      <c r="AI44" s="67"/>
      <c r="AJ44" s="67"/>
      <c r="AK44" s="67"/>
      <c r="AL44" s="67"/>
      <c r="AM44" s="67"/>
      <c r="AN44" s="67"/>
      <c r="AO44" s="67"/>
      <c r="AP44" s="67"/>
      <c r="AQ44" s="67"/>
    </row>
    <row r="45" spans="1:56" x14ac:dyDescent="0.45">
      <c r="AH45" s="67"/>
      <c r="AI45" s="67"/>
      <c r="AJ45" s="67"/>
      <c r="AK45" s="67"/>
      <c r="AL45" s="67"/>
      <c r="AM45" s="67"/>
      <c r="AN45" s="67"/>
      <c r="AO45" s="67"/>
      <c r="AP45" s="67"/>
      <c r="AQ45" s="67"/>
    </row>
    <row r="46" spans="1:56" x14ac:dyDescent="0.45">
      <c r="AH46" s="67"/>
      <c r="AI46" s="67"/>
      <c r="AJ46" s="67"/>
      <c r="AK46" s="67"/>
      <c r="AL46" s="67"/>
      <c r="AM46" s="67"/>
      <c r="AN46" s="67"/>
      <c r="AO46" s="67"/>
      <c r="AP46" s="67"/>
      <c r="AQ46" s="67"/>
    </row>
    <row r="47" spans="1:56" x14ac:dyDescent="0.45">
      <c r="AH47" s="67"/>
      <c r="AI47" s="67"/>
      <c r="AJ47" s="67"/>
      <c r="AK47" s="67"/>
      <c r="AL47" s="67"/>
      <c r="AM47" s="67"/>
      <c r="AN47" s="67"/>
      <c r="AO47" s="67"/>
      <c r="AP47" s="67"/>
      <c r="AQ47" s="67"/>
    </row>
    <row r="48" spans="1:56" x14ac:dyDescent="0.45">
      <c r="AH48" s="67"/>
      <c r="AI48" s="67"/>
      <c r="AJ48" s="67"/>
      <c r="AK48" s="67"/>
      <c r="AL48" s="67"/>
      <c r="AM48" s="67"/>
      <c r="AN48" s="67"/>
      <c r="AO48" s="67"/>
      <c r="AP48" s="67"/>
      <c r="AQ48" s="67"/>
    </row>
    <row r="49" spans="34:43" x14ac:dyDescent="0.45">
      <c r="AH49" s="67"/>
      <c r="AI49" s="67"/>
      <c r="AJ49" s="67"/>
      <c r="AK49" s="67"/>
      <c r="AL49" s="67"/>
      <c r="AM49" s="67"/>
      <c r="AN49" s="67"/>
      <c r="AO49" s="67"/>
      <c r="AP49" s="67"/>
      <c r="AQ49" s="67"/>
    </row>
    <row r="50" spans="34:43" x14ac:dyDescent="0.45">
      <c r="AH50" s="67"/>
      <c r="AI50" s="67"/>
      <c r="AJ50" s="67"/>
      <c r="AK50" s="67"/>
      <c r="AL50" s="67"/>
      <c r="AM50" s="67"/>
      <c r="AN50" s="67"/>
      <c r="AO50" s="67"/>
      <c r="AP50" s="67"/>
      <c r="AQ50" s="67"/>
    </row>
    <row r="51" spans="34:43" x14ac:dyDescent="0.45">
      <c r="AH51" s="67"/>
      <c r="AI51" s="67"/>
      <c r="AJ51" s="67"/>
      <c r="AK51" s="67"/>
      <c r="AL51" s="67"/>
      <c r="AM51" s="67"/>
      <c r="AN51" s="67"/>
      <c r="AO51" s="67"/>
      <c r="AP51" s="67"/>
      <c r="AQ51" s="67"/>
    </row>
    <row r="52" spans="34:43" x14ac:dyDescent="0.45">
      <c r="AH52" s="67"/>
      <c r="AI52" s="67"/>
      <c r="AJ52" s="67"/>
      <c r="AK52" s="67"/>
      <c r="AL52" s="67"/>
      <c r="AM52" s="67"/>
      <c r="AN52" s="67"/>
      <c r="AO52" s="67"/>
      <c r="AP52" s="67"/>
      <c r="AQ52" s="67"/>
    </row>
    <row r="53" spans="34:43" x14ac:dyDescent="0.45">
      <c r="AH53" s="67"/>
      <c r="AI53" s="67"/>
      <c r="AJ53" s="67"/>
      <c r="AK53" s="67"/>
      <c r="AL53" s="67"/>
      <c r="AM53" s="67"/>
      <c r="AN53" s="67"/>
      <c r="AO53" s="67"/>
      <c r="AP53" s="67"/>
      <c r="AQ53" s="67"/>
    </row>
    <row r="54" spans="34:43" x14ac:dyDescent="0.45">
      <c r="AH54" s="67"/>
      <c r="AI54" s="67"/>
      <c r="AJ54" s="67"/>
      <c r="AK54" s="67"/>
      <c r="AL54" s="67"/>
      <c r="AM54" s="67"/>
      <c r="AN54" s="67"/>
      <c r="AO54" s="67"/>
      <c r="AP54" s="67"/>
      <c r="AQ54" s="67"/>
    </row>
    <row r="55" spans="34:43" x14ac:dyDescent="0.45">
      <c r="AH55" s="67"/>
      <c r="AI55" s="67"/>
      <c r="AJ55" s="67"/>
      <c r="AK55" s="67"/>
      <c r="AL55" s="67"/>
      <c r="AM55" s="67"/>
      <c r="AN55" s="67"/>
      <c r="AO55" s="67"/>
      <c r="AP55" s="67"/>
      <c r="AQ55" s="67"/>
    </row>
    <row r="56" spans="34:43" x14ac:dyDescent="0.45">
      <c r="AH56" s="67"/>
      <c r="AI56" s="67"/>
      <c r="AJ56" s="67"/>
      <c r="AK56" s="67"/>
      <c r="AL56" s="67"/>
      <c r="AM56" s="67"/>
      <c r="AN56" s="67"/>
      <c r="AO56" s="67"/>
      <c r="AP56" s="67"/>
      <c r="AQ56" s="67"/>
    </row>
    <row r="57" spans="34:43" x14ac:dyDescent="0.45">
      <c r="AH57" s="67"/>
      <c r="AI57" s="67"/>
      <c r="AJ57" s="67"/>
      <c r="AK57" s="67"/>
      <c r="AL57" s="67"/>
      <c r="AM57" s="67"/>
      <c r="AN57" s="67"/>
      <c r="AO57" s="67"/>
      <c r="AP57" s="67"/>
      <c r="AQ57" s="67"/>
    </row>
    <row r="58" spans="34:43" x14ac:dyDescent="0.45">
      <c r="AH58" s="67"/>
      <c r="AI58" s="67"/>
      <c r="AJ58" s="67"/>
      <c r="AK58" s="67"/>
      <c r="AL58" s="67"/>
      <c r="AM58" s="67"/>
      <c r="AN58" s="67"/>
      <c r="AO58" s="67"/>
      <c r="AP58" s="67"/>
      <c r="AQ58" s="67"/>
    </row>
    <row r="59" spans="34:43" x14ac:dyDescent="0.45">
      <c r="AH59" s="67"/>
      <c r="AI59" s="67"/>
      <c r="AJ59" s="67"/>
      <c r="AK59" s="67"/>
      <c r="AL59" s="67"/>
      <c r="AM59" s="67"/>
      <c r="AN59" s="67"/>
      <c r="AO59" s="67"/>
      <c r="AP59" s="67"/>
      <c r="AQ59" s="67"/>
    </row>
    <row r="60" spans="34:43" x14ac:dyDescent="0.45">
      <c r="AH60" s="67"/>
      <c r="AI60" s="67"/>
      <c r="AJ60" s="67"/>
      <c r="AK60" s="67"/>
      <c r="AL60" s="67"/>
      <c r="AM60" s="67"/>
      <c r="AN60" s="67"/>
      <c r="AO60" s="67"/>
      <c r="AP60" s="67"/>
      <c r="AQ60" s="67"/>
    </row>
    <row r="61" spans="34:43" x14ac:dyDescent="0.45">
      <c r="AH61" s="67"/>
      <c r="AI61" s="67"/>
      <c r="AJ61" s="67"/>
      <c r="AK61" s="67"/>
      <c r="AL61" s="67"/>
      <c r="AM61" s="67"/>
      <c r="AN61" s="67"/>
      <c r="AO61" s="67"/>
      <c r="AP61" s="67"/>
      <c r="AQ61" s="67"/>
    </row>
    <row r="62" spans="34:43" x14ac:dyDescent="0.45">
      <c r="AH62" s="67"/>
      <c r="AI62" s="67"/>
      <c r="AJ62" s="67"/>
      <c r="AK62" s="67"/>
      <c r="AL62" s="67"/>
      <c r="AM62" s="67"/>
      <c r="AN62" s="67"/>
      <c r="AO62" s="67"/>
      <c r="AP62" s="67"/>
      <c r="AQ62" s="67"/>
    </row>
    <row r="63" spans="34:43" x14ac:dyDescent="0.45">
      <c r="AH63" s="67"/>
      <c r="AI63" s="67"/>
      <c r="AJ63" s="67"/>
      <c r="AK63" s="67"/>
      <c r="AL63" s="67"/>
      <c r="AM63" s="67"/>
      <c r="AN63" s="67"/>
      <c r="AO63" s="67"/>
      <c r="AP63" s="67"/>
      <c r="AQ63" s="67"/>
    </row>
    <row r="64" spans="34:43" x14ac:dyDescent="0.45">
      <c r="AH64" s="67"/>
      <c r="AI64" s="67"/>
      <c r="AJ64" s="67"/>
      <c r="AK64" s="67"/>
      <c r="AL64" s="67"/>
      <c r="AM64" s="67"/>
      <c r="AN64" s="67"/>
      <c r="AO64" s="67"/>
      <c r="AP64" s="67"/>
      <c r="AQ64" s="67"/>
    </row>
    <row r="65" spans="34:43" x14ac:dyDescent="0.45">
      <c r="AH65" s="67"/>
      <c r="AI65" s="67"/>
      <c r="AJ65" s="67"/>
      <c r="AK65" s="67"/>
      <c r="AL65" s="67"/>
      <c r="AM65" s="67"/>
      <c r="AN65" s="67"/>
      <c r="AO65" s="67"/>
      <c r="AP65" s="67"/>
      <c r="AQ65" s="67"/>
    </row>
    <row r="66" spans="34:43" x14ac:dyDescent="0.45">
      <c r="AH66" s="67"/>
      <c r="AI66" s="67"/>
      <c r="AJ66" s="67"/>
      <c r="AK66" s="67"/>
      <c r="AL66" s="67"/>
      <c r="AM66" s="67"/>
      <c r="AN66" s="67"/>
      <c r="AO66" s="67"/>
      <c r="AP66" s="67"/>
      <c r="AQ66" s="67"/>
    </row>
    <row r="67" spans="34:43" x14ac:dyDescent="0.45">
      <c r="AH67" s="67"/>
      <c r="AI67" s="67"/>
      <c r="AJ67" s="67"/>
      <c r="AK67" s="67"/>
      <c r="AL67" s="67"/>
      <c r="AM67" s="67"/>
      <c r="AN67" s="67"/>
      <c r="AO67" s="67"/>
      <c r="AP67" s="67"/>
      <c r="AQ67" s="67"/>
    </row>
    <row r="68" spans="34:43" x14ac:dyDescent="0.45">
      <c r="AH68" s="67"/>
      <c r="AI68" s="67"/>
      <c r="AJ68" s="67"/>
      <c r="AK68" s="67"/>
      <c r="AL68" s="67"/>
      <c r="AM68" s="67"/>
      <c r="AN68" s="67"/>
      <c r="AO68" s="67"/>
      <c r="AP68" s="67"/>
      <c r="AQ68" s="67"/>
    </row>
    <row r="69" spans="34:43" x14ac:dyDescent="0.45">
      <c r="AH69" s="67"/>
      <c r="AI69" s="67"/>
      <c r="AJ69" s="67"/>
      <c r="AK69" s="67"/>
      <c r="AL69" s="67"/>
      <c r="AM69" s="67"/>
      <c r="AN69" s="67"/>
      <c r="AO69" s="67"/>
      <c r="AP69" s="67"/>
      <c r="AQ69" s="67"/>
    </row>
    <row r="70" spans="34:43" x14ac:dyDescent="0.45">
      <c r="AH70" s="67"/>
      <c r="AI70" s="67"/>
      <c r="AJ70" s="67"/>
      <c r="AK70" s="67"/>
      <c r="AL70" s="67"/>
      <c r="AM70" s="67"/>
      <c r="AN70" s="67"/>
      <c r="AO70" s="67"/>
      <c r="AP70" s="67"/>
      <c r="AQ70" s="67"/>
    </row>
    <row r="71" spans="34:43" x14ac:dyDescent="0.45">
      <c r="AH71" s="67"/>
      <c r="AI71" s="67"/>
      <c r="AJ71" s="67"/>
      <c r="AK71" s="67"/>
      <c r="AL71" s="67"/>
      <c r="AM71" s="67"/>
      <c r="AN71" s="67"/>
      <c r="AO71" s="67"/>
      <c r="AP71" s="67"/>
      <c r="AQ71" s="67"/>
    </row>
    <row r="72" spans="34:43" x14ac:dyDescent="0.45">
      <c r="AH72" s="67"/>
      <c r="AI72" s="67"/>
      <c r="AJ72" s="67"/>
      <c r="AK72" s="67"/>
      <c r="AL72" s="67"/>
      <c r="AM72" s="67"/>
      <c r="AN72" s="67"/>
      <c r="AO72" s="67"/>
      <c r="AP72" s="67"/>
      <c r="AQ72" s="67"/>
    </row>
    <row r="73" spans="34:43" x14ac:dyDescent="0.45">
      <c r="AH73" s="67"/>
      <c r="AI73" s="67"/>
      <c r="AJ73" s="67"/>
      <c r="AK73" s="67"/>
      <c r="AL73" s="67"/>
      <c r="AM73" s="67"/>
      <c r="AN73" s="67"/>
      <c r="AO73" s="67"/>
      <c r="AP73" s="67"/>
      <c r="AQ73" s="67"/>
    </row>
    <row r="74" spans="34:43" x14ac:dyDescent="0.45">
      <c r="AH74" s="67"/>
      <c r="AI74" s="67"/>
      <c r="AJ74" s="67"/>
      <c r="AK74" s="67"/>
      <c r="AL74" s="67"/>
      <c r="AM74" s="67"/>
      <c r="AN74" s="67"/>
      <c r="AO74" s="67"/>
      <c r="AP74" s="67"/>
      <c r="AQ74" s="67"/>
    </row>
    <row r="75" spans="34:43" x14ac:dyDescent="0.45">
      <c r="AH75" s="67"/>
      <c r="AI75" s="67"/>
      <c r="AJ75" s="67"/>
      <c r="AK75" s="67"/>
      <c r="AL75" s="67"/>
      <c r="AM75" s="67"/>
      <c r="AN75" s="67"/>
      <c r="AO75" s="67"/>
      <c r="AP75" s="67"/>
      <c r="AQ75" s="67"/>
    </row>
    <row r="76" spans="34:43" x14ac:dyDescent="0.45">
      <c r="AH76" s="67"/>
      <c r="AI76" s="67"/>
      <c r="AJ76" s="67"/>
      <c r="AK76" s="67"/>
      <c r="AL76" s="67"/>
      <c r="AM76" s="67"/>
      <c r="AN76" s="67"/>
      <c r="AO76" s="67"/>
      <c r="AP76" s="67"/>
      <c r="AQ76" s="67"/>
    </row>
    <row r="77" spans="34:43" x14ac:dyDescent="0.45">
      <c r="AH77" s="67"/>
      <c r="AI77" s="67"/>
      <c r="AJ77" s="67"/>
      <c r="AK77" s="67"/>
      <c r="AL77" s="67"/>
      <c r="AM77" s="67"/>
      <c r="AN77" s="67"/>
      <c r="AO77" s="67"/>
      <c r="AP77" s="67"/>
      <c r="AQ77" s="67"/>
    </row>
    <row r="78" spans="34:43" x14ac:dyDescent="0.45">
      <c r="AH78" s="67"/>
      <c r="AI78" s="67"/>
      <c r="AJ78" s="67"/>
      <c r="AK78" s="67"/>
      <c r="AL78" s="67"/>
      <c r="AM78" s="67"/>
      <c r="AN78" s="67"/>
      <c r="AO78" s="67"/>
      <c r="AP78" s="67"/>
      <c r="AQ78" s="67"/>
    </row>
    <row r="79" spans="34:43" x14ac:dyDescent="0.45">
      <c r="AH79" s="67"/>
      <c r="AI79" s="67"/>
      <c r="AJ79" s="67"/>
      <c r="AK79" s="67"/>
      <c r="AL79" s="67"/>
      <c r="AM79" s="67"/>
      <c r="AN79" s="67"/>
      <c r="AO79" s="67"/>
      <c r="AP79" s="67"/>
      <c r="AQ79" s="67"/>
    </row>
    <row r="80" spans="34:43" x14ac:dyDescent="0.45">
      <c r="AH80" s="67"/>
      <c r="AI80" s="67"/>
      <c r="AJ80" s="67"/>
      <c r="AK80" s="67"/>
      <c r="AL80" s="67"/>
      <c r="AM80" s="67"/>
      <c r="AN80" s="67"/>
      <c r="AO80" s="67"/>
      <c r="AP80" s="67"/>
      <c r="AQ80" s="67"/>
    </row>
    <row r="81" spans="34:43" x14ac:dyDescent="0.45">
      <c r="AH81" s="67"/>
      <c r="AI81" s="67"/>
      <c r="AJ81" s="67"/>
      <c r="AK81" s="67"/>
      <c r="AL81" s="67"/>
      <c r="AM81" s="67"/>
      <c r="AN81" s="67"/>
      <c r="AO81" s="67"/>
      <c r="AP81" s="67"/>
      <c r="AQ81" s="67"/>
    </row>
    <row r="82" spans="34:43" x14ac:dyDescent="0.45">
      <c r="AH82" s="67"/>
      <c r="AI82" s="67"/>
      <c r="AJ82" s="67"/>
      <c r="AK82" s="67"/>
      <c r="AL82" s="67"/>
      <c r="AM82" s="67"/>
      <c r="AN82" s="67"/>
      <c r="AO82" s="67"/>
      <c r="AP82" s="67"/>
      <c r="AQ82" s="67"/>
    </row>
    <row r="83" spans="34:43" x14ac:dyDescent="0.45">
      <c r="AH83" s="67"/>
      <c r="AI83" s="67"/>
      <c r="AJ83" s="67"/>
      <c r="AK83" s="67"/>
      <c r="AL83" s="67"/>
      <c r="AM83" s="67"/>
      <c r="AN83" s="67"/>
      <c r="AO83" s="67"/>
      <c r="AP83" s="67"/>
      <c r="AQ83" s="67"/>
    </row>
    <row r="84" spans="34:43" x14ac:dyDescent="0.45">
      <c r="AH84" s="67"/>
      <c r="AI84" s="67"/>
      <c r="AJ84" s="67"/>
      <c r="AK84" s="67"/>
      <c r="AL84" s="67"/>
      <c r="AM84" s="67"/>
      <c r="AN84" s="67"/>
      <c r="AO84" s="67"/>
      <c r="AP84" s="67"/>
      <c r="AQ84" s="67"/>
    </row>
    <row r="85" spans="34:43" x14ac:dyDescent="0.45">
      <c r="AH85" s="67"/>
      <c r="AI85" s="67"/>
      <c r="AJ85" s="67"/>
      <c r="AK85" s="67"/>
      <c r="AL85" s="67"/>
      <c r="AM85" s="67"/>
      <c r="AN85" s="67"/>
      <c r="AO85" s="67"/>
      <c r="AP85" s="67"/>
      <c r="AQ85" s="67"/>
    </row>
    <row r="86" spans="34:43" x14ac:dyDescent="0.45">
      <c r="AH86" s="67"/>
      <c r="AI86" s="67"/>
      <c r="AJ86" s="67"/>
      <c r="AK86" s="67"/>
      <c r="AL86" s="67"/>
      <c r="AM86" s="67"/>
      <c r="AN86" s="67"/>
      <c r="AO86" s="67"/>
      <c r="AP86" s="67"/>
      <c r="AQ86" s="67"/>
    </row>
    <row r="87" spans="34:43" x14ac:dyDescent="0.45">
      <c r="AH87" s="67"/>
      <c r="AI87" s="67"/>
      <c r="AJ87" s="67"/>
      <c r="AK87" s="67"/>
      <c r="AL87" s="67"/>
      <c r="AM87" s="67"/>
      <c r="AN87" s="67"/>
      <c r="AO87" s="67"/>
      <c r="AP87" s="67"/>
      <c r="AQ87" s="67"/>
    </row>
    <row r="88" spans="34:43" x14ac:dyDescent="0.45">
      <c r="AH88" s="67"/>
      <c r="AI88" s="67"/>
      <c r="AJ88" s="67"/>
      <c r="AK88" s="67"/>
      <c r="AL88" s="67"/>
      <c r="AM88" s="67"/>
      <c r="AN88" s="67"/>
      <c r="AO88" s="67"/>
      <c r="AP88" s="67"/>
      <c r="AQ88" s="67"/>
    </row>
    <row r="89" spans="34:43" x14ac:dyDescent="0.45">
      <c r="AH89" s="67"/>
      <c r="AI89" s="67"/>
      <c r="AJ89" s="67"/>
      <c r="AK89" s="67"/>
      <c r="AL89" s="67"/>
      <c r="AM89" s="67"/>
      <c r="AN89" s="67"/>
      <c r="AO89" s="67"/>
      <c r="AP89" s="67"/>
      <c r="AQ89" s="67"/>
    </row>
    <row r="90" spans="34:43" x14ac:dyDescent="0.45">
      <c r="AH90" s="67"/>
      <c r="AI90" s="67"/>
      <c r="AJ90" s="67"/>
      <c r="AK90" s="67"/>
      <c r="AL90" s="67"/>
      <c r="AM90" s="67"/>
      <c r="AN90" s="67"/>
      <c r="AO90" s="67"/>
      <c r="AP90" s="67"/>
      <c r="AQ90" s="67"/>
    </row>
    <row r="91" spans="34:43" x14ac:dyDescent="0.45">
      <c r="AH91" s="67"/>
      <c r="AI91" s="67"/>
      <c r="AJ91" s="67"/>
      <c r="AK91" s="67"/>
      <c r="AL91" s="67"/>
      <c r="AM91" s="67"/>
      <c r="AN91" s="67"/>
      <c r="AO91" s="67"/>
      <c r="AP91" s="67"/>
      <c r="AQ91" s="67"/>
    </row>
    <row r="92" spans="34:43" x14ac:dyDescent="0.45">
      <c r="AH92" s="67"/>
      <c r="AI92" s="67"/>
      <c r="AJ92" s="67"/>
      <c r="AK92" s="67"/>
      <c r="AL92" s="67"/>
      <c r="AM92" s="67"/>
      <c r="AN92" s="67"/>
      <c r="AO92" s="67"/>
      <c r="AP92" s="67"/>
      <c r="AQ92" s="67"/>
    </row>
    <row r="93" spans="34:43" x14ac:dyDescent="0.45">
      <c r="AH93" s="67"/>
      <c r="AI93" s="67"/>
      <c r="AJ93" s="67"/>
      <c r="AK93" s="67"/>
      <c r="AL93" s="67"/>
      <c r="AM93" s="67"/>
      <c r="AN93" s="67"/>
      <c r="AO93" s="67"/>
      <c r="AP93" s="67"/>
      <c r="AQ93" s="67"/>
    </row>
    <row r="94" spans="34:43" x14ac:dyDescent="0.45">
      <c r="AH94" s="67"/>
      <c r="AI94" s="67"/>
      <c r="AJ94" s="67"/>
      <c r="AK94" s="67"/>
      <c r="AL94" s="67"/>
      <c r="AM94" s="67"/>
      <c r="AN94" s="67"/>
      <c r="AO94" s="67"/>
      <c r="AP94" s="67"/>
      <c r="AQ94" s="67"/>
    </row>
    <row r="95" spans="34:43" x14ac:dyDescent="0.45">
      <c r="AH95" s="67"/>
      <c r="AI95" s="67"/>
      <c r="AJ95" s="67"/>
      <c r="AK95" s="67"/>
      <c r="AL95" s="67"/>
      <c r="AM95" s="67"/>
      <c r="AN95" s="67"/>
      <c r="AO95" s="67"/>
      <c r="AP95" s="67"/>
      <c r="AQ95" s="67"/>
    </row>
    <row r="96" spans="34:43" x14ac:dyDescent="0.45">
      <c r="AH96" s="67"/>
      <c r="AI96" s="67"/>
      <c r="AJ96" s="67"/>
      <c r="AK96" s="67"/>
      <c r="AL96" s="67"/>
      <c r="AM96" s="67"/>
      <c r="AN96" s="67"/>
      <c r="AO96" s="67"/>
      <c r="AP96" s="67"/>
      <c r="AQ96" s="67"/>
    </row>
    <row r="97" spans="34:43" x14ac:dyDescent="0.45">
      <c r="AH97" s="67"/>
      <c r="AI97" s="67"/>
      <c r="AJ97" s="67"/>
      <c r="AK97" s="67"/>
      <c r="AL97" s="67"/>
      <c r="AM97" s="67"/>
      <c r="AN97" s="67"/>
      <c r="AO97" s="67"/>
      <c r="AP97" s="67"/>
      <c r="AQ97" s="67"/>
    </row>
    <row r="98" spans="34:43" x14ac:dyDescent="0.45">
      <c r="AH98" s="67"/>
      <c r="AI98" s="67"/>
      <c r="AJ98" s="67"/>
      <c r="AK98" s="67"/>
      <c r="AL98" s="67"/>
      <c r="AM98" s="67"/>
      <c r="AN98" s="67"/>
      <c r="AO98" s="67"/>
      <c r="AP98" s="67"/>
      <c r="AQ98" s="67"/>
    </row>
    <row r="99" spans="34:43" x14ac:dyDescent="0.45">
      <c r="AH99" s="67"/>
      <c r="AI99" s="67"/>
      <c r="AJ99" s="67"/>
      <c r="AK99" s="67"/>
      <c r="AL99" s="67"/>
      <c r="AM99" s="67"/>
      <c r="AN99" s="67"/>
      <c r="AO99" s="67"/>
      <c r="AP99" s="67"/>
      <c r="AQ99" s="67"/>
    </row>
    <row r="100" spans="34:43" x14ac:dyDescent="0.45"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</row>
    <row r="101" spans="34:43" x14ac:dyDescent="0.45"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</row>
    <row r="102" spans="34:43" x14ac:dyDescent="0.45"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</row>
    <row r="103" spans="34:43" x14ac:dyDescent="0.45"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</row>
    <row r="104" spans="34:43" x14ac:dyDescent="0.45"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</row>
    <row r="105" spans="34:43" x14ac:dyDescent="0.45"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</row>
    <row r="106" spans="34:43" x14ac:dyDescent="0.45"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</row>
    <row r="107" spans="34:43" x14ac:dyDescent="0.45"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</row>
    <row r="108" spans="34:43" x14ac:dyDescent="0.45"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</row>
    <row r="109" spans="34:43" x14ac:dyDescent="0.45"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</row>
    <row r="110" spans="34:43" x14ac:dyDescent="0.45"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</row>
    <row r="111" spans="34:43" x14ac:dyDescent="0.45"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</row>
    <row r="112" spans="34:43" x14ac:dyDescent="0.45"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</row>
    <row r="113" spans="34:43" x14ac:dyDescent="0.45"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</row>
    <row r="114" spans="34:43" x14ac:dyDescent="0.45"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</row>
    <row r="115" spans="34:43" x14ac:dyDescent="0.45"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</row>
    <row r="116" spans="34:43" x14ac:dyDescent="0.45"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</row>
    <row r="117" spans="34:43" x14ac:dyDescent="0.45"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</row>
    <row r="118" spans="34:43" x14ac:dyDescent="0.45"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</row>
    <row r="119" spans="34:43" x14ac:dyDescent="0.45"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</row>
    <row r="120" spans="34:43" x14ac:dyDescent="0.45"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</row>
    <row r="121" spans="34:43" x14ac:dyDescent="0.45"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</row>
    <row r="122" spans="34:43" x14ac:dyDescent="0.45"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</row>
    <row r="123" spans="34:43" x14ac:dyDescent="0.45"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</row>
    <row r="124" spans="34:43" x14ac:dyDescent="0.45"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</row>
    <row r="125" spans="34:43" x14ac:dyDescent="0.45"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</row>
    <row r="126" spans="34:43" x14ac:dyDescent="0.45"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</row>
    <row r="127" spans="34:43" x14ac:dyDescent="0.45"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</row>
    <row r="128" spans="34:43" x14ac:dyDescent="0.45"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</row>
    <row r="129" spans="34:43" x14ac:dyDescent="0.45"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</row>
    <row r="130" spans="34:43" x14ac:dyDescent="0.45"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</row>
    <row r="131" spans="34:43" x14ac:dyDescent="0.45"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</row>
    <row r="132" spans="34:43" x14ac:dyDescent="0.45"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</row>
    <row r="133" spans="34:43" x14ac:dyDescent="0.45"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</row>
    <row r="134" spans="34:43" x14ac:dyDescent="0.45"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</row>
    <row r="135" spans="34:43" x14ac:dyDescent="0.45"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</row>
    <row r="136" spans="34:43" x14ac:dyDescent="0.45"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</row>
    <row r="137" spans="34:43" x14ac:dyDescent="0.45"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</row>
    <row r="138" spans="34:43" x14ac:dyDescent="0.45"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</row>
    <row r="139" spans="34:43" x14ac:dyDescent="0.45"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</row>
    <row r="140" spans="34:43" x14ac:dyDescent="0.45"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</row>
    <row r="141" spans="34:43" x14ac:dyDescent="0.45"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</row>
    <row r="142" spans="34:43" x14ac:dyDescent="0.45"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</row>
    <row r="143" spans="34:43" x14ac:dyDescent="0.45"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</row>
    <row r="144" spans="34:43" x14ac:dyDescent="0.45"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</row>
    <row r="145" spans="34:43" x14ac:dyDescent="0.45"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</row>
    <row r="146" spans="34:43" x14ac:dyDescent="0.45"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</row>
    <row r="147" spans="34:43" x14ac:dyDescent="0.45"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</row>
    <row r="148" spans="34:43" x14ac:dyDescent="0.45"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</row>
    <row r="149" spans="34:43" x14ac:dyDescent="0.45"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</row>
    <row r="150" spans="34:43" x14ac:dyDescent="0.45"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</row>
    <row r="151" spans="34:43" x14ac:dyDescent="0.45"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</row>
    <row r="152" spans="34:43" x14ac:dyDescent="0.45"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</row>
    <row r="153" spans="34:43" x14ac:dyDescent="0.45"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</row>
    <row r="154" spans="34:43" x14ac:dyDescent="0.45"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</row>
    <row r="155" spans="34:43" x14ac:dyDescent="0.45"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</row>
    <row r="156" spans="34:43" x14ac:dyDescent="0.45"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</row>
    <row r="157" spans="34:43" x14ac:dyDescent="0.45"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</row>
    <row r="158" spans="34:43" x14ac:dyDescent="0.45"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</row>
    <row r="159" spans="34:43" x14ac:dyDescent="0.45"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</row>
    <row r="160" spans="34:43" x14ac:dyDescent="0.45"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</row>
    <row r="161" spans="34:43" x14ac:dyDescent="0.45"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</row>
    <row r="162" spans="34:43" x14ac:dyDescent="0.45"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</row>
    <row r="163" spans="34:43" x14ac:dyDescent="0.45"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</row>
    <row r="164" spans="34:43" x14ac:dyDescent="0.45"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</row>
    <row r="165" spans="34:43" x14ac:dyDescent="0.45"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</row>
    <row r="166" spans="34:43" x14ac:dyDescent="0.45"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</row>
    <row r="167" spans="34:43" x14ac:dyDescent="0.45"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</row>
    <row r="168" spans="34:43" x14ac:dyDescent="0.45"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</row>
    <row r="169" spans="34:43" x14ac:dyDescent="0.45"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</row>
    <row r="170" spans="34:43" x14ac:dyDescent="0.45"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</row>
    <row r="171" spans="34:43" x14ac:dyDescent="0.45"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</row>
    <row r="172" spans="34:43" x14ac:dyDescent="0.45"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</row>
    <row r="173" spans="34:43" x14ac:dyDescent="0.45"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</row>
    <row r="174" spans="34:43" x14ac:dyDescent="0.45"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</row>
    <row r="175" spans="34:43" x14ac:dyDescent="0.45"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</row>
    <row r="176" spans="34:43" x14ac:dyDescent="0.45"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</row>
    <row r="177" spans="34:43" x14ac:dyDescent="0.45"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</row>
    <row r="178" spans="34:43" x14ac:dyDescent="0.45"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</row>
    <row r="179" spans="34:43" x14ac:dyDescent="0.45"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</row>
    <row r="180" spans="34:43" x14ac:dyDescent="0.45"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</row>
    <row r="181" spans="34:43" x14ac:dyDescent="0.45"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</row>
    <row r="182" spans="34:43" x14ac:dyDescent="0.45"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</row>
    <row r="183" spans="34:43" x14ac:dyDescent="0.45"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</row>
    <row r="184" spans="34:43" x14ac:dyDescent="0.45"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</row>
    <row r="185" spans="34:43" x14ac:dyDescent="0.45"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</row>
    <row r="186" spans="34:43" x14ac:dyDescent="0.45"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</row>
    <row r="187" spans="34:43" x14ac:dyDescent="0.45"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</row>
    <row r="188" spans="34:43" x14ac:dyDescent="0.45"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</row>
    <row r="189" spans="34:43" x14ac:dyDescent="0.45"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</row>
    <row r="190" spans="34:43" x14ac:dyDescent="0.45"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</row>
    <row r="191" spans="34:43" x14ac:dyDescent="0.45"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</row>
    <row r="192" spans="34:43" x14ac:dyDescent="0.45"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</row>
    <row r="193" spans="34:43" x14ac:dyDescent="0.45"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</row>
    <row r="194" spans="34:43" x14ac:dyDescent="0.45"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</row>
    <row r="195" spans="34:43" x14ac:dyDescent="0.45"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</row>
    <row r="196" spans="34:43" x14ac:dyDescent="0.45"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</row>
    <row r="197" spans="34:43" x14ac:dyDescent="0.45"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</row>
    <row r="198" spans="34:43" x14ac:dyDescent="0.45"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</row>
    <row r="199" spans="34:43" x14ac:dyDescent="0.45"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</row>
    <row r="200" spans="34:43" x14ac:dyDescent="0.45"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</row>
    <row r="201" spans="34:43" x14ac:dyDescent="0.45"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</row>
    <row r="202" spans="34:43" x14ac:dyDescent="0.45"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</row>
    <row r="203" spans="34:43" x14ac:dyDescent="0.45"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</row>
    <row r="204" spans="34:43" x14ac:dyDescent="0.45"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</row>
    <row r="205" spans="34:43" x14ac:dyDescent="0.45"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</row>
    <row r="206" spans="34:43" x14ac:dyDescent="0.45"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</row>
    <row r="207" spans="34:43" x14ac:dyDescent="0.45"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</row>
    <row r="208" spans="34:43" x14ac:dyDescent="0.45"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</row>
    <row r="209" spans="34:43" x14ac:dyDescent="0.45"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</row>
    <row r="210" spans="34:43" x14ac:dyDescent="0.45"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</row>
    <row r="211" spans="34:43" x14ac:dyDescent="0.45"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</row>
    <row r="212" spans="34:43" x14ac:dyDescent="0.45"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</row>
    <row r="213" spans="34:43" x14ac:dyDescent="0.45"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</row>
    <row r="214" spans="34:43" x14ac:dyDescent="0.45"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</row>
    <row r="215" spans="34:43" x14ac:dyDescent="0.45"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</row>
    <row r="216" spans="34:43" x14ac:dyDescent="0.45"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</row>
    <row r="217" spans="34:43" x14ac:dyDescent="0.45"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</row>
    <row r="218" spans="34:43" x14ac:dyDescent="0.45"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</row>
    <row r="219" spans="34:43" x14ac:dyDescent="0.45"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</row>
    <row r="220" spans="34:43" x14ac:dyDescent="0.45"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</row>
    <row r="221" spans="34:43" x14ac:dyDescent="0.45"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</row>
    <row r="222" spans="34:43" x14ac:dyDescent="0.45"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</row>
    <row r="223" spans="34:43" x14ac:dyDescent="0.45"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</row>
    <row r="224" spans="34:43" x14ac:dyDescent="0.45"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</row>
    <row r="225" spans="34:43" x14ac:dyDescent="0.45"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</row>
    <row r="226" spans="34:43" x14ac:dyDescent="0.45"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</row>
    <row r="227" spans="34:43" x14ac:dyDescent="0.45"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</row>
    <row r="228" spans="34:43" x14ac:dyDescent="0.45"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</row>
    <row r="229" spans="34:43" x14ac:dyDescent="0.45"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</row>
    <row r="230" spans="34:43" x14ac:dyDescent="0.45"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</row>
    <row r="231" spans="34:43" x14ac:dyDescent="0.45"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</row>
    <row r="232" spans="34:43" x14ac:dyDescent="0.45"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</row>
    <row r="233" spans="34:43" x14ac:dyDescent="0.45"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</row>
    <row r="234" spans="34:43" x14ac:dyDescent="0.45"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</row>
    <row r="235" spans="34:43" x14ac:dyDescent="0.45"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</row>
    <row r="236" spans="34:43" x14ac:dyDescent="0.45"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</row>
    <row r="237" spans="34:43" x14ac:dyDescent="0.45"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</row>
    <row r="238" spans="34:43" x14ac:dyDescent="0.45"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</row>
    <row r="239" spans="34:43" x14ac:dyDescent="0.45"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</row>
    <row r="240" spans="34:43" x14ac:dyDescent="0.45"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</row>
    <row r="241" spans="34:43" x14ac:dyDescent="0.45"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</row>
    <row r="242" spans="34:43" x14ac:dyDescent="0.45"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</row>
    <row r="243" spans="34:43" x14ac:dyDescent="0.45"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</row>
    <row r="244" spans="34:43" x14ac:dyDescent="0.45"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</row>
    <row r="245" spans="34:43" x14ac:dyDescent="0.45"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</row>
    <row r="246" spans="34:43" x14ac:dyDescent="0.45"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</row>
    <row r="247" spans="34:43" x14ac:dyDescent="0.45">
      <c r="AH247" s="67"/>
      <c r="AI247" s="67"/>
      <c r="AJ247" s="67"/>
      <c r="AK247" s="67"/>
      <c r="AL247" s="67"/>
      <c r="AM247" s="67"/>
      <c r="AN247" s="67"/>
      <c r="AO247" s="67"/>
      <c r="AP247" s="67"/>
      <c r="AQ247" s="67"/>
    </row>
    <row r="248" spans="34:43" x14ac:dyDescent="0.45"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</row>
    <row r="249" spans="34:43" x14ac:dyDescent="0.45"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</row>
    <row r="250" spans="34:43" x14ac:dyDescent="0.45"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</row>
    <row r="251" spans="34:43" x14ac:dyDescent="0.45"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</row>
    <row r="252" spans="34:43" x14ac:dyDescent="0.45"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</row>
    <row r="253" spans="34:43" x14ac:dyDescent="0.45"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</row>
    <row r="254" spans="34:43" x14ac:dyDescent="0.45"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</row>
    <row r="255" spans="34:43" x14ac:dyDescent="0.45"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</row>
    <row r="256" spans="34:43" x14ac:dyDescent="0.45"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</row>
    <row r="257" spans="34:43" x14ac:dyDescent="0.45"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</row>
    <row r="258" spans="34:43" x14ac:dyDescent="0.45"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</row>
    <row r="259" spans="34:43" x14ac:dyDescent="0.45"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</row>
    <row r="260" spans="34:43" x14ac:dyDescent="0.45"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</row>
    <row r="261" spans="34:43" x14ac:dyDescent="0.45"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</row>
    <row r="262" spans="34:43" x14ac:dyDescent="0.45"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</row>
    <row r="263" spans="34:43" x14ac:dyDescent="0.45"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</row>
    <row r="264" spans="34:43" x14ac:dyDescent="0.45"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</row>
    <row r="265" spans="34:43" x14ac:dyDescent="0.45"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</row>
    <row r="266" spans="34:43" x14ac:dyDescent="0.45"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</row>
    <row r="267" spans="34:43" x14ac:dyDescent="0.45"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</row>
    <row r="268" spans="34:43" x14ac:dyDescent="0.45"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</row>
    <row r="269" spans="34:43" x14ac:dyDescent="0.45"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</row>
    <row r="270" spans="34:43" x14ac:dyDescent="0.45"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</row>
    <row r="271" spans="34:43" x14ac:dyDescent="0.45"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</row>
    <row r="272" spans="34:43" x14ac:dyDescent="0.45"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</row>
    <row r="273" spans="34:43" x14ac:dyDescent="0.45"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</row>
    <row r="274" spans="34:43" x14ac:dyDescent="0.45"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</row>
    <row r="275" spans="34:43" x14ac:dyDescent="0.45"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</row>
    <row r="276" spans="34:43" x14ac:dyDescent="0.45"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</row>
    <row r="277" spans="34:43" x14ac:dyDescent="0.45"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</row>
    <row r="278" spans="34:43" x14ac:dyDescent="0.45"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</row>
    <row r="279" spans="34:43" x14ac:dyDescent="0.45"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</row>
    <row r="280" spans="34:43" x14ac:dyDescent="0.45"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</row>
    <row r="281" spans="34:43" x14ac:dyDescent="0.45"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</row>
    <row r="282" spans="34:43" x14ac:dyDescent="0.45"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</row>
    <row r="283" spans="34:43" x14ac:dyDescent="0.45"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</row>
    <row r="284" spans="34:43" x14ac:dyDescent="0.45"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</row>
    <row r="285" spans="34:43" x14ac:dyDescent="0.45">
      <c r="AH285" s="67"/>
      <c r="AI285" s="67"/>
      <c r="AJ285" s="67"/>
      <c r="AK285" s="67"/>
      <c r="AL285" s="67"/>
      <c r="AM285" s="67"/>
      <c r="AN285" s="67"/>
      <c r="AO285" s="67"/>
      <c r="AP285" s="67"/>
      <c r="AQ285" s="67"/>
    </row>
    <row r="286" spans="34:43" x14ac:dyDescent="0.45"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</row>
    <row r="287" spans="34:43" x14ac:dyDescent="0.45"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</row>
    <row r="288" spans="34:43" x14ac:dyDescent="0.45">
      <c r="AH288" s="67"/>
      <c r="AI288" s="67"/>
      <c r="AJ288" s="67"/>
      <c r="AK288" s="67"/>
      <c r="AL288" s="67"/>
      <c r="AM288" s="67"/>
      <c r="AN288" s="67"/>
      <c r="AO288" s="67"/>
      <c r="AP288" s="67"/>
      <c r="AQ288" s="67"/>
    </row>
    <row r="289" spans="34:43" x14ac:dyDescent="0.45">
      <c r="AH289" s="67"/>
      <c r="AI289" s="67"/>
      <c r="AJ289" s="67"/>
      <c r="AK289" s="67"/>
      <c r="AL289" s="67"/>
      <c r="AM289" s="67"/>
      <c r="AN289" s="67"/>
      <c r="AO289" s="67"/>
      <c r="AP289" s="67"/>
      <c r="AQ289" s="67"/>
    </row>
    <row r="290" spans="34:43" x14ac:dyDescent="0.45"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</row>
    <row r="291" spans="34:43" x14ac:dyDescent="0.45"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</row>
    <row r="292" spans="34:43" x14ac:dyDescent="0.45"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</row>
    <row r="293" spans="34:43" x14ac:dyDescent="0.45"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</row>
    <row r="294" spans="34:43" x14ac:dyDescent="0.45">
      <c r="AH294" s="67"/>
      <c r="AI294" s="67"/>
      <c r="AJ294" s="67"/>
      <c r="AK294" s="67"/>
      <c r="AL294" s="67"/>
      <c r="AM294" s="67"/>
      <c r="AN294" s="67"/>
      <c r="AO294" s="67"/>
      <c r="AP294" s="67"/>
      <c r="AQ294" s="67"/>
    </row>
    <row r="295" spans="34:43" x14ac:dyDescent="0.45"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</row>
    <row r="296" spans="34:43" x14ac:dyDescent="0.45"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</row>
    <row r="297" spans="34:43" x14ac:dyDescent="0.45"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</row>
    <row r="298" spans="34:43" x14ac:dyDescent="0.45"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</row>
    <row r="299" spans="34:43" x14ac:dyDescent="0.45"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</row>
    <row r="300" spans="34:43" x14ac:dyDescent="0.45">
      <c r="AH300" s="67"/>
      <c r="AI300" s="67"/>
      <c r="AJ300" s="67"/>
      <c r="AK300" s="67"/>
      <c r="AL300" s="67"/>
      <c r="AM300" s="67"/>
      <c r="AN300" s="67"/>
      <c r="AO300" s="67"/>
      <c r="AP300" s="67"/>
      <c r="AQ300" s="67"/>
    </row>
    <row r="301" spans="34:43" x14ac:dyDescent="0.45"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</row>
    <row r="302" spans="34:43" x14ac:dyDescent="0.45">
      <c r="AH302" s="67"/>
      <c r="AI302" s="67"/>
      <c r="AJ302" s="67"/>
      <c r="AK302" s="67"/>
      <c r="AL302" s="67"/>
      <c r="AM302" s="67"/>
      <c r="AN302" s="67"/>
      <c r="AO302" s="67"/>
      <c r="AP302" s="67"/>
      <c r="AQ302" s="67"/>
    </row>
    <row r="303" spans="34:43" x14ac:dyDescent="0.45"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</row>
    <row r="304" spans="34:43" x14ac:dyDescent="0.45"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</row>
    <row r="305" spans="34:43" x14ac:dyDescent="0.45"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</row>
    <row r="306" spans="34:43" x14ac:dyDescent="0.45"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</row>
    <row r="307" spans="34:43" x14ac:dyDescent="0.45"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</row>
    <row r="308" spans="34:43" x14ac:dyDescent="0.45">
      <c r="AH308" s="67"/>
      <c r="AI308" s="67"/>
      <c r="AJ308" s="67"/>
      <c r="AK308" s="67"/>
      <c r="AL308" s="67"/>
      <c r="AM308" s="67"/>
      <c r="AN308" s="67"/>
      <c r="AO308" s="67"/>
      <c r="AP308" s="67"/>
      <c r="AQ308" s="67"/>
    </row>
    <row r="309" spans="34:43" x14ac:dyDescent="0.45">
      <c r="AH309" s="67"/>
      <c r="AI309" s="67"/>
      <c r="AJ309" s="67"/>
      <c r="AK309" s="67"/>
      <c r="AL309" s="67"/>
      <c r="AM309" s="67"/>
      <c r="AN309" s="67"/>
      <c r="AO309" s="67"/>
      <c r="AP309" s="67"/>
      <c r="AQ309" s="67"/>
    </row>
    <row r="310" spans="34:43" x14ac:dyDescent="0.45">
      <c r="AH310" s="67"/>
      <c r="AI310" s="67"/>
      <c r="AJ310" s="67"/>
      <c r="AK310" s="67"/>
      <c r="AL310" s="67"/>
      <c r="AM310" s="67"/>
      <c r="AN310" s="67"/>
      <c r="AO310" s="67"/>
      <c r="AP310" s="67"/>
      <c r="AQ310" s="67"/>
    </row>
    <row r="311" spans="34:43" x14ac:dyDescent="0.45"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</row>
    <row r="312" spans="34:43" x14ac:dyDescent="0.45">
      <c r="AH312" s="67"/>
      <c r="AI312" s="67"/>
      <c r="AJ312" s="67"/>
      <c r="AK312" s="67"/>
      <c r="AL312" s="67"/>
      <c r="AM312" s="67"/>
      <c r="AN312" s="67"/>
      <c r="AO312" s="67"/>
      <c r="AP312" s="67"/>
      <c r="AQ312" s="67"/>
    </row>
    <row r="313" spans="34:43" x14ac:dyDescent="0.45">
      <c r="AH313" s="67"/>
      <c r="AI313" s="67"/>
      <c r="AJ313" s="67"/>
      <c r="AK313" s="67"/>
      <c r="AL313" s="67"/>
      <c r="AM313" s="67"/>
      <c r="AN313" s="67"/>
      <c r="AO313" s="67"/>
      <c r="AP313" s="67"/>
      <c r="AQ313" s="67"/>
    </row>
    <row r="314" spans="34:43" x14ac:dyDescent="0.45">
      <c r="AH314" s="67"/>
      <c r="AI314" s="67"/>
      <c r="AJ314" s="67"/>
      <c r="AK314" s="67"/>
      <c r="AL314" s="67"/>
      <c r="AM314" s="67"/>
      <c r="AN314" s="67"/>
      <c r="AO314" s="67"/>
      <c r="AP314" s="67"/>
      <c r="AQ314" s="67"/>
    </row>
    <row r="315" spans="34:43" x14ac:dyDescent="0.45"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</row>
    <row r="316" spans="34:43" x14ac:dyDescent="0.45"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</row>
    <row r="317" spans="34:43" x14ac:dyDescent="0.45">
      <c r="AH317" s="67"/>
      <c r="AI317" s="67"/>
      <c r="AJ317" s="67"/>
      <c r="AK317" s="67"/>
      <c r="AL317" s="67"/>
      <c r="AM317" s="67"/>
      <c r="AN317" s="67"/>
      <c r="AO317" s="67"/>
      <c r="AP317" s="67"/>
      <c r="AQ317" s="67"/>
    </row>
    <row r="318" spans="34:43" x14ac:dyDescent="0.45">
      <c r="AH318" s="67"/>
      <c r="AI318" s="67"/>
      <c r="AJ318" s="67"/>
      <c r="AK318" s="67"/>
      <c r="AL318" s="67"/>
      <c r="AM318" s="67"/>
      <c r="AN318" s="67"/>
      <c r="AO318" s="67"/>
      <c r="AP318" s="67"/>
      <c r="AQ318" s="67"/>
    </row>
    <row r="319" spans="34:43" x14ac:dyDescent="0.45"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</row>
    <row r="320" spans="34:43" x14ac:dyDescent="0.45">
      <c r="AH320" s="67"/>
      <c r="AI320" s="67"/>
      <c r="AJ320" s="67"/>
      <c r="AK320" s="67"/>
      <c r="AL320" s="67"/>
      <c r="AM320" s="67"/>
      <c r="AN320" s="67"/>
      <c r="AO320" s="67"/>
      <c r="AP320" s="67"/>
      <c r="AQ320" s="67"/>
    </row>
    <row r="321" spans="34:43" x14ac:dyDescent="0.45">
      <c r="AH321" s="67"/>
      <c r="AI321" s="67"/>
      <c r="AJ321" s="67"/>
      <c r="AK321" s="67"/>
      <c r="AL321" s="67"/>
      <c r="AM321" s="67"/>
      <c r="AN321" s="67"/>
      <c r="AO321" s="67"/>
      <c r="AP321" s="67"/>
      <c r="AQ321" s="67"/>
    </row>
    <row r="322" spans="34:43" x14ac:dyDescent="0.45">
      <c r="AH322" s="67"/>
      <c r="AI322" s="67"/>
      <c r="AJ322" s="67"/>
      <c r="AK322" s="67"/>
      <c r="AL322" s="67"/>
      <c r="AM322" s="67"/>
      <c r="AN322" s="67"/>
      <c r="AO322" s="67"/>
      <c r="AP322" s="67"/>
      <c r="AQ322" s="67"/>
    </row>
    <row r="323" spans="34:43" x14ac:dyDescent="0.45">
      <c r="AH323" s="67"/>
      <c r="AI323" s="67"/>
      <c r="AJ323" s="67"/>
      <c r="AK323" s="67"/>
      <c r="AL323" s="67"/>
      <c r="AM323" s="67"/>
      <c r="AN323" s="67"/>
      <c r="AO323" s="67"/>
      <c r="AP323" s="67"/>
      <c r="AQ323" s="67"/>
    </row>
    <row r="324" spans="34:43" x14ac:dyDescent="0.45">
      <c r="AH324" s="67"/>
      <c r="AI324" s="67"/>
      <c r="AJ324" s="67"/>
      <c r="AK324" s="67"/>
      <c r="AL324" s="67"/>
      <c r="AM324" s="67"/>
      <c r="AN324" s="67"/>
      <c r="AO324" s="67"/>
      <c r="AP324" s="67"/>
      <c r="AQ324" s="67"/>
    </row>
    <row r="325" spans="34:43" x14ac:dyDescent="0.45">
      <c r="AH325" s="67"/>
      <c r="AI325" s="67"/>
      <c r="AJ325" s="67"/>
      <c r="AK325" s="67"/>
      <c r="AL325" s="67"/>
      <c r="AM325" s="67"/>
      <c r="AN325" s="67"/>
      <c r="AO325" s="67"/>
      <c r="AP325" s="67"/>
      <c r="AQ325" s="67"/>
    </row>
    <row r="326" spans="34:43" x14ac:dyDescent="0.45">
      <c r="AH326" s="67"/>
      <c r="AI326" s="67"/>
      <c r="AJ326" s="67"/>
      <c r="AK326" s="67"/>
      <c r="AL326" s="67"/>
      <c r="AM326" s="67"/>
      <c r="AN326" s="67"/>
      <c r="AO326" s="67"/>
      <c r="AP326" s="67"/>
      <c r="AQ326" s="67"/>
    </row>
    <row r="327" spans="34:43" x14ac:dyDescent="0.45">
      <c r="AH327" s="67"/>
      <c r="AI327" s="67"/>
      <c r="AJ327" s="67"/>
      <c r="AK327" s="67"/>
      <c r="AL327" s="67"/>
      <c r="AM327" s="67"/>
      <c r="AN327" s="67"/>
      <c r="AO327" s="67"/>
      <c r="AP327" s="67"/>
      <c r="AQ327" s="67"/>
    </row>
    <row r="328" spans="34:43" x14ac:dyDescent="0.45">
      <c r="AH328" s="67"/>
      <c r="AI328" s="67"/>
      <c r="AJ328" s="67"/>
      <c r="AK328" s="67"/>
      <c r="AL328" s="67"/>
      <c r="AM328" s="67"/>
      <c r="AN328" s="67"/>
      <c r="AO328" s="67"/>
      <c r="AP328" s="67"/>
      <c r="AQ328" s="67"/>
    </row>
    <row r="329" spans="34:43" x14ac:dyDescent="0.45">
      <c r="AH329" s="67"/>
      <c r="AI329" s="67"/>
      <c r="AJ329" s="67"/>
      <c r="AK329" s="67"/>
      <c r="AL329" s="67"/>
      <c r="AM329" s="67"/>
      <c r="AN329" s="67"/>
      <c r="AO329" s="67"/>
      <c r="AP329" s="67"/>
      <c r="AQ329" s="67"/>
    </row>
    <row r="330" spans="34:43" x14ac:dyDescent="0.45">
      <c r="AH330" s="67"/>
      <c r="AI330" s="67"/>
      <c r="AJ330" s="67"/>
      <c r="AK330" s="67"/>
      <c r="AL330" s="67"/>
      <c r="AM330" s="67"/>
      <c r="AN330" s="67"/>
      <c r="AO330" s="67"/>
      <c r="AP330" s="67"/>
      <c r="AQ330" s="67"/>
    </row>
    <row r="331" spans="34:43" x14ac:dyDescent="0.45">
      <c r="AH331" s="67"/>
      <c r="AI331" s="67"/>
      <c r="AJ331" s="67"/>
      <c r="AK331" s="67"/>
      <c r="AL331" s="67"/>
      <c r="AM331" s="67"/>
      <c r="AN331" s="67"/>
      <c r="AO331" s="67"/>
      <c r="AP331" s="67"/>
      <c r="AQ331" s="67"/>
    </row>
    <row r="332" spans="34:43" x14ac:dyDescent="0.45">
      <c r="AH332" s="67"/>
      <c r="AI332" s="67"/>
      <c r="AJ332" s="67"/>
      <c r="AK332" s="67"/>
      <c r="AL332" s="67"/>
      <c r="AM332" s="67"/>
      <c r="AN332" s="67"/>
      <c r="AO332" s="67"/>
      <c r="AP332" s="67"/>
      <c r="AQ332" s="67"/>
    </row>
    <row r="333" spans="34:43" x14ac:dyDescent="0.45"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</row>
    <row r="334" spans="34:43" x14ac:dyDescent="0.45">
      <c r="AH334" s="67"/>
      <c r="AI334" s="67"/>
      <c r="AJ334" s="67"/>
      <c r="AK334" s="67"/>
      <c r="AL334" s="67"/>
      <c r="AM334" s="67"/>
      <c r="AN334" s="67"/>
      <c r="AO334" s="67"/>
      <c r="AP334" s="67"/>
      <c r="AQ334" s="67"/>
    </row>
    <row r="335" spans="34:43" x14ac:dyDescent="0.45">
      <c r="AH335" s="67"/>
      <c r="AI335" s="67"/>
      <c r="AJ335" s="67"/>
      <c r="AK335" s="67"/>
      <c r="AL335" s="67"/>
      <c r="AM335" s="67"/>
      <c r="AN335" s="67"/>
      <c r="AO335" s="67"/>
      <c r="AP335" s="67"/>
      <c r="AQ335" s="67"/>
    </row>
    <row r="336" spans="34:43" x14ac:dyDescent="0.45">
      <c r="AH336" s="67"/>
      <c r="AI336" s="67"/>
      <c r="AJ336" s="67"/>
      <c r="AK336" s="67"/>
      <c r="AL336" s="67"/>
      <c r="AM336" s="67"/>
      <c r="AN336" s="67"/>
      <c r="AO336" s="67"/>
      <c r="AP336" s="67"/>
      <c r="AQ336" s="67"/>
    </row>
    <row r="337" spans="34:43" x14ac:dyDescent="0.45">
      <c r="AH337" s="67"/>
      <c r="AI337" s="67"/>
      <c r="AJ337" s="67"/>
      <c r="AK337" s="67"/>
      <c r="AL337" s="67"/>
      <c r="AM337" s="67"/>
      <c r="AN337" s="67"/>
      <c r="AO337" s="67"/>
      <c r="AP337" s="67"/>
      <c r="AQ337" s="67"/>
    </row>
    <row r="338" spans="34:43" x14ac:dyDescent="0.45">
      <c r="AH338" s="67"/>
      <c r="AI338" s="67"/>
      <c r="AJ338" s="67"/>
      <c r="AK338" s="67"/>
      <c r="AL338" s="67"/>
      <c r="AM338" s="67"/>
      <c r="AN338" s="67"/>
      <c r="AO338" s="67"/>
      <c r="AP338" s="67"/>
      <c r="AQ338" s="67"/>
    </row>
    <row r="339" spans="34:43" x14ac:dyDescent="0.45">
      <c r="AH339" s="67"/>
      <c r="AI339" s="67"/>
      <c r="AJ339" s="67"/>
      <c r="AK339" s="67"/>
      <c r="AL339" s="67"/>
      <c r="AM339" s="67"/>
      <c r="AN339" s="67"/>
      <c r="AO339" s="67"/>
      <c r="AP339" s="67"/>
      <c r="AQ339" s="67"/>
    </row>
    <row r="340" spans="34:43" x14ac:dyDescent="0.45">
      <c r="AH340" s="67"/>
      <c r="AI340" s="67"/>
      <c r="AJ340" s="67"/>
      <c r="AK340" s="67"/>
      <c r="AL340" s="67"/>
      <c r="AM340" s="67"/>
      <c r="AN340" s="67"/>
      <c r="AO340" s="67"/>
      <c r="AP340" s="67"/>
      <c r="AQ340" s="67"/>
    </row>
    <row r="341" spans="34:43" x14ac:dyDescent="0.45"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</row>
    <row r="342" spans="34:43" x14ac:dyDescent="0.45">
      <c r="AH342" s="67"/>
      <c r="AI342" s="67"/>
      <c r="AJ342" s="67"/>
      <c r="AK342" s="67"/>
      <c r="AL342" s="67"/>
      <c r="AM342" s="67"/>
      <c r="AN342" s="67"/>
      <c r="AO342" s="67"/>
      <c r="AP342" s="67"/>
      <c r="AQ342" s="67"/>
    </row>
    <row r="343" spans="34:43" x14ac:dyDescent="0.45">
      <c r="AH343" s="67"/>
      <c r="AI343" s="67"/>
      <c r="AJ343" s="67"/>
      <c r="AK343" s="67"/>
      <c r="AL343" s="67"/>
      <c r="AM343" s="67"/>
      <c r="AN343" s="67"/>
      <c r="AO343" s="67"/>
      <c r="AP343" s="67"/>
      <c r="AQ343" s="67"/>
    </row>
    <row r="344" spans="34:43" x14ac:dyDescent="0.45">
      <c r="AH344" s="67"/>
      <c r="AI344" s="67"/>
      <c r="AJ344" s="67"/>
      <c r="AK344" s="67"/>
      <c r="AL344" s="67"/>
      <c r="AM344" s="67"/>
      <c r="AN344" s="67"/>
      <c r="AO344" s="67"/>
      <c r="AP344" s="67"/>
      <c r="AQ344" s="67"/>
    </row>
    <row r="345" spans="34:43" x14ac:dyDescent="0.45">
      <c r="AH345" s="67"/>
      <c r="AI345" s="67"/>
      <c r="AJ345" s="67"/>
      <c r="AK345" s="67"/>
      <c r="AL345" s="67"/>
      <c r="AM345" s="67"/>
      <c r="AN345" s="67"/>
      <c r="AO345" s="67"/>
      <c r="AP345" s="67"/>
      <c r="AQ345" s="67"/>
    </row>
    <row r="346" spans="34:43" x14ac:dyDescent="0.45">
      <c r="AH346" s="67"/>
      <c r="AI346" s="67"/>
      <c r="AJ346" s="67"/>
      <c r="AK346" s="67"/>
      <c r="AL346" s="67"/>
      <c r="AM346" s="67"/>
      <c r="AN346" s="67"/>
      <c r="AO346" s="67"/>
      <c r="AP346" s="67"/>
      <c r="AQ346" s="67"/>
    </row>
    <row r="347" spans="34:43" x14ac:dyDescent="0.45">
      <c r="AH347" s="67"/>
      <c r="AI347" s="67"/>
      <c r="AJ347" s="67"/>
      <c r="AK347" s="67"/>
      <c r="AL347" s="67"/>
      <c r="AM347" s="67"/>
      <c r="AN347" s="67"/>
      <c r="AO347" s="67"/>
      <c r="AP347" s="67"/>
      <c r="AQ347" s="67"/>
    </row>
    <row r="348" spans="34:43" x14ac:dyDescent="0.45">
      <c r="AH348" s="67"/>
      <c r="AI348" s="67"/>
      <c r="AJ348" s="67"/>
      <c r="AK348" s="67"/>
      <c r="AL348" s="67"/>
      <c r="AM348" s="67"/>
      <c r="AN348" s="67"/>
      <c r="AO348" s="67"/>
      <c r="AP348" s="67"/>
      <c r="AQ348" s="67"/>
    </row>
    <row r="349" spans="34:43" x14ac:dyDescent="0.45">
      <c r="AH349" s="67"/>
      <c r="AI349" s="67"/>
      <c r="AJ349" s="67"/>
      <c r="AK349" s="67"/>
      <c r="AL349" s="67"/>
      <c r="AM349" s="67"/>
      <c r="AN349" s="67"/>
      <c r="AO349" s="67"/>
      <c r="AP349" s="67"/>
      <c r="AQ349" s="67"/>
    </row>
    <row r="350" spans="34:43" x14ac:dyDescent="0.45">
      <c r="AH350" s="67"/>
      <c r="AI350" s="67"/>
      <c r="AJ350" s="67"/>
      <c r="AK350" s="67"/>
      <c r="AL350" s="67"/>
      <c r="AM350" s="67"/>
      <c r="AN350" s="67"/>
      <c r="AO350" s="67"/>
      <c r="AP350" s="67"/>
      <c r="AQ350" s="67"/>
    </row>
    <row r="351" spans="34:43" x14ac:dyDescent="0.45">
      <c r="AH351" s="67"/>
      <c r="AI351" s="67"/>
      <c r="AJ351" s="67"/>
      <c r="AK351" s="67"/>
      <c r="AL351" s="67"/>
      <c r="AM351" s="67"/>
      <c r="AN351" s="67"/>
      <c r="AO351" s="67"/>
      <c r="AP351" s="67"/>
      <c r="AQ351" s="67"/>
    </row>
    <row r="352" spans="34:43" x14ac:dyDescent="0.45">
      <c r="AH352" s="67"/>
      <c r="AI352" s="67"/>
      <c r="AJ352" s="67"/>
      <c r="AK352" s="67"/>
      <c r="AL352" s="67"/>
      <c r="AM352" s="67"/>
      <c r="AN352" s="67"/>
      <c r="AO352" s="67"/>
      <c r="AP352" s="67"/>
      <c r="AQ352" s="67"/>
    </row>
    <row r="353" spans="34:43" x14ac:dyDescent="0.45">
      <c r="AH353" s="67"/>
      <c r="AI353" s="67"/>
      <c r="AJ353" s="67"/>
      <c r="AK353" s="67"/>
      <c r="AL353" s="67"/>
      <c r="AM353" s="67"/>
      <c r="AN353" s="67"/>
      <c r="AO353" s="67"/>
      <c r="AP353" s="67"/>
      <c r="AQ353" s="67"/>
    </row>
    <row r="354" spans="34:43" x14ac:dyDescent="0.45">
      <c r="AH354" s="67"/>
      <c r="AI354" s="67"/>
      <c r="AJ354" s="67"/>
      <c r="AK354" s="67"/>
      <c r="AL354" s="67"/>
      <c r="AM354" s="67"/>
      <c r="AN354" s="67"/>
      <c r="AO354" s="67"/>
      <c r="AP354" s="67"/>
      <c r="AQ354" s="67"/>
    </row>
    <row r="355" spans="34:43" x14ac:dyDescent="0.45">
      <c r="AH355" s="67"/>
      <c r="AI355" s="67"/>
      <c r="AJ355" s="67"/>
      <c r="AK355" s="67"/>
      <c r="AL355" s="67"/>
      <c r="AM355" s="67"/>
      <c r="AN355" s="67"/>
      <c r="AO355" s="67"/>
      <c r="AP355" s="67"/>
      <c r="AQ355" s="67"/>
    </row>
    <row r="356" spans="34:43" x14ac:dyDescent="0.45">
      <c r="AH356" s="67"/>
      <c r="AI356" s="67"/>
      <c r="AJ356" s="67"/>
      <c r="AK356" s="67"/>
      <c r="AL356" s="67"/>
      <c r="AM356" s="67"/>
      <c r="AN356" s="67"/>
      <c r="AO356" s="67"/>
      <c r="AP356" s="67"/>
      <c r="AQ356" s="67"/>
    </row>
    <row r="357" spans="34:43" x14ac:dyDescent="0.45">
      <c r="AH357" s="67"/>
      <c r="AI357" s="67"/>
      <c r="AJ357" s="67"/>
      <c r="AK357" s="67"/>
      <c r="AL357" s="67"/>
      <c r="AM357" s="67"/>
      <c r="AN357" s="67"/>
      <c r="AO357" s="67"/>
      <c r="AP357" s="67"/>
      <c r="AQ357" s="67"/>
    </row>
    <row r="358" spans="34:43" x14ac:dyDescent="0.45">
      <c r="AH358" s="67"/>
      <c r="AI358" s="67"/>
      <c r="AJ358" s="67"/>
      <c r="AK358" s="67"/>
      <c r="AL358" s="67"/>
      <c r="AM358" s="67"/>
      <c r="AN358" s="67"/>
      <c r="AO358" s="67"/>
      <c r="AP358" s="67"/>
      <c r="AQ358" s="67"/>
    </row>
    <row r="359" spans="34:43" x14ac:dyDescent="0.45">
      <c r="AH359" s="67"/>
      <c r="AI359" s="67"/>
      <c r="AJ359" s="67"/>
      <c r="AK359" s="67"/>
      <c r="AL359" s="67"/>
      <c r="AM359" s="67"/>
      <c r="AN359" s="67"/>
      <c r="AO359" s="67"/>
      <c r="AP359" s="67"/>
      <c r="AQ359" s="67"/>
    </row>
    <row r="360" spans="34:43" x14ac:dyDescent="0.45">
      <c r="AH360" s="67"/>
      <c r="AI360" s="67"/>
      <c r="AJ360" s="67"/>
      <c r="AK360" s="67"/>
      <c r="AL360" s="67"/>
      <c r="AM360" s="67"/>
      <c r="AN360" s="67"/>
      <c r="AO360" s="67"/>
      <c r="AP360" s="67"/>
      <c r="AQ360" s="67"/>
    </row>
    <row r="361" spans="34:43" x14ac:dyDescent="0.45">
      <c r="AH361" s="67"/>
      <c r="AI361" s="67"/>
      <c r="AJ361" s="67"/>
      <c r="AK361" s="67"/>
      <c r="AL361" s="67"/>
      <c r="AM361" s="67"/>
      <c r="AN361" s="67"/>
      <c r="AO361" s="67"/>
      <c r="AP361" s="67"/>
      <c r="AQ361" s="67"/>
    </row>
    <row r="362" spans="34:43" x14ac:dyDescent="0.45">
      <c r="AH362" s="67"/>
      <c r="AI362" s="67"/>
      <c r="AJ362" s="67"/>
      <c r="AK362" s="67"/>
      <c r="AL362" s="67"/>
      <c r="AM362" s="67"/>
      <c r="AN362" s="67"/>
      <c r="AO362" s="67"/>
      <c r="AP362" s="67"/>
      <c r="AQ362" s="67"/>
    </row>
    <row r="363" spans="34:43" x14ac:dyDescent="0.45">
      <c r="AH363" s="67"/>
      <c r="AI363" s="67"/>
      <c r="AJ363" s="67"/>
      <c r="AK363" s="67"/>
      <c r="AL363" s="67"/>
      <c r="AM363" s="67"/>
      <c r="AN363" s="67"/>
      <c r="AO363" s="67"/>
      <c r="AP363" s="67"/>
      <c r="AQ363" s="67"/>
    </row>
    <row r="364" spans="34:43" x14ac:dyDescent="0.45">
      <c r="AH364" s="67"/>
      <c r="AI364" s="67"/>
      <c r="AJ364" s="67"/>
      <c r="AK364" s="67"/>
      <c r="AL364" s="67"/>
      <c r="AM364" s="67"/>
      <c r="AN364" s="67"/>
      <c r="AO364" s="67"/>
      <c r="AP364" s="67"/>
      <c r="AQ364" s="67"/>
    </row>
    <row r="365" spans="34:43" x14ac:dyDescent="0.45">
      <c r="AH365" s="67"/>
      <c r="AI365" s="67"/>
      <c r="AJ365" s="67"/>
      <c r="AK365" s="67"/>
      <c r="AL365" s="67"/>
      <c r="AM365" s="67"/>
      <c r="AN365" s="67"/>
      <c r="AO365" s="67"/>
      <c r="AP365" s="67"/>
      <c r="AQ365" s="67"/>
    </row>
    <row r="366" spans="34:43" x14ac:dyDescent="0.45">
      <c r="AH366" s="67"/>
      <c r="AI366" s="67"/>
      <c r="AJ366" s="67"/>
      <c r="AK366" s="67"/>
      <c r="AL366" s="67"/>
      <c r="AM366" s="67"/>
      <c r="AN366" s="67"/>
      <c r="AO366" s="67"/>
      <c r="AP366" s="67"/>
      <c r="AQ366" s="67"/>
    </row>
    <row r="367" spans="34:43" x14ac:dyDescent="0.45">
      <c r="AH367" s="67"/>
      <c r="AI367" s="67"/>
      <c r="AJ367" s="67"/>
      <c r="AK367" s="67"/>
      <c r="AL367" s="67"/>
      <c r="AM367" s="67"/>
      <c r="AN367" s="67"/>
      <c r="AO367" s="67"/>
      <c r="AP367" s="67"/>
      <c r="AQ367" s="67"/>
    </row>
    <row r="368" spans="34:43" x14ac:dyDescent="0.45">
      <c r="AH368" s="67"/>
      <c r="AI368" s="67"/>
      <c r="AJ368" s="67"/>
      <c r="AK368" s="67"/>
      <c r="AL368" s="67"/>
      <c r="AM368" s="67"/>
      <c r="AN368" s="67"/>
      <c r="AO368" s="67"/>
      <c r="AP368" s="67"/>
      <c r="AQ368" s="67"/>
    </row>
    <row r="369" spans="34:43" x14ac:dyDescent="0.45">
      <c r="AH369" s="67"/>
      <c r="AI369" s="67"/>
      <c r="AJ369" s="67"/>
      <c r="AK369" s="67"/>
      <c r="AL369" s="67"/>
      <c r="AM369" s="67"/>
      <c r="AN369" s="67"/>
      <c r="AO369" s="67"/>
      <c r="AP369" s="67"/>
      <c r="AQ369" s="67"/>
    </row>
    <row r="370" spans="34:43" x14ac:dyDescent="0.45">
      <c r="AH370" s="67"/>
      <c r="AI370" s="67"/>
      <c r="AJ370" s="67"/>
      <c r="AK370" s="67"/>
      <c r="AL370" s="67"/>
      <c r="AM370" s="67"/>
      <c r="AN370" s="67"/>
      <c r="AO370" s="67"/>
      <c r="AP370" s="67"/>
      <c r="AQ370" s="67"/>
    </row>
    <row r="371" spans="34:43" x14ac:dyDescent="0.45">
      <c r="AH371" s="67"/>
      <c r="AI371" s="67"/>
      <c r="AJ371" s="67"/>
      <c r="AK371" s="67"/>
      <c r="AL371" s="67"/>
      <c r="AM371" s="67"/>
      <c r="AN371" s="67"/>
      <c r="AO371" s="67"/>
      <c r="AP371" s="67"/>
      <c r="AQ371" s="67"/>
    </row>
    <row r="372" spans="34:43" x14ac:dyDescent="0.45">
      <c r="AH372" s="67"/>
      <c r="AI372" s="67"/>
      <c r="AJ372" s="67"/>
      <c r="AK372" s="67"/>
      <c r="AL372" s="67"/>
      <c r="AM372" s="67"/>
      <c r="AN372" s="67"/>
      <c r="AO372" s="67"/>
      <c r="AP372" s="67"/>
      <c r="AQ372" s="67"/>
    </row>
    <row r="373" spans="34:43" x14ac:dyDescent="0.45">
      <c r="AH373" s="67"/>
      <c r="AI373" s="67"/>
      <c r="AJ373" s="67"/>
      <c r="AK373" s="67"/>
      <c r="AL373" s="67"/>
      <c r="AM373" s="67"/>
      <c r="AN373" s="67"/>
      <c r="AO373" s="67"/>
      <c r="AP373" s="67"/>
      <c r="AQ373" s="67"/>
    </row>
    <row r="374" spans="34:43" x14ac:dyDescent="0.45">
      <c r="AH374" s="67"/>
      <c r="AI374" s="67"/>
      <c r="AJ374" s="67"/>
      <c r="AK374" s="67"/>
      <c r="AL374" s="67"/>
      <c r="AM374" s="67"/>
      <c r="AN374" s="67"/>
      <c r="AO374" s="67"/>
      <c r="AP374" s="67"/>
      <c r="AQ374" s="67"/>
    </row>
    <row r="375" spans="34:43" x14ac:dyDescent="0.45">
      <c r="AH375" s="67"/>
      <c r="AI375" s="67"/>
      <c r="AJ375" s="67"/>
      <c r="AK375" s="67"/>
      <c r="AL375" s="67"/>
      <c r="AM375" s="67"/>
      <c r="AN375" s="67"/>
      <c r="AO375" s="67"/>
      <c r="AP375" s="67"/>
      <c r="AQ375" s="67"/>
    </row>
    <row r="376" spans="34:43" x14ac:dyDescent="0.45">
      <c r="AH376" s="67"/>
      <c r="AI376" s="67"/>
      <c r="AJ376" s="67"/>
      <c r="AK376" s="67"/>
      <c r="AL376" s="67"/>
      <c r="AM376" s="67"/>
      <c r="AN376" s="67"/>
      <c r="AO376" s="67"/>
      <c r="AP376" s="67"/>
      <c r="AQ376" s="67"/>
    </row>
    <row r="377" spans="34:43" x14ac:dyDescent="0.45">
      <c r="AH377" s="67"/>
      <c r="AI377" s="67"/>
      <c r="AJ377" s="67"/>
      <c r="AK377" s="67"/>
      <c r="AL377" s="67"/>
      <c r="AM377" s="67"/>
      <c r="AN377" s="67"/>
      <c r="AO377" s="67"/>
      <c r="AP377" s="67"/>
      <c r="AQ377" s="67"/>
    </row>
    <row r="378" spans="34:43" x14ac:dyDescent="0.45">
      <c r="AH378" s="67"/>
      <c r="AI378" s="67"/>
      <c r="AJ378" s="67"/>
      <c r="AK378" s="67"/>
      <c r="AL378" s="67"/>
      <c r="AM378" s="67"/>
      <c r="AN378" s="67"/>
      <c r="AO378" s="67"/>
      <c r="AP378" s="67"/>
      <c r="AQ378" s="67"/>
    </row>
    <row r="379" spans="34:43" x14ac:dyDescent="0.45">
      <c r="AH379" s="67"/>
      <c r="AI379" s="67"/>
      <c r="AJ379" s="67"/>
      <c r="AK379" s="67"/>
      <c r="AL379" s="67"/>
      <c r="AM379" s="67"/>
      <c r="AN379" s="67"/>
      <c r="AO379" s="67"/>
      <c r="AP379" s="67"/>
      <c r="AQ379" s="67"/>
    </row>
    <row r="380" spans="34:43" x14ac:dyDescent="0.45">
      <c r="AH380" s="67"/>
      <c r="AI380" s="67"/>
      <c r="AJ380" s="67"/>
      <c r="AK380" s="67"/>
      <c r="AL380" s="67"/>
      <c r="AM380" s="67"/>
      <c r="AN380" s="67"/>
      <c r="AO380" s="67"/>
      <c r="AP380" s="67"/>
      <c r="AQ380" s="67"/>
    </row>
    <row r="381" spans="34:43" x14ac:dyDescent="0.45">
      <c r="AH381" s="67"/>
      <c r="AI381" s="67"/>
      <c r="AJ381" s="67"/>
      <c r="AK381" s="67"/>
      <c r="AL381" s="67"/>
      <c r="AM381" s="67"/>
      <c r="AN381" s="67"/>
      <c r="AO381" s="67"/>
      <c r="AP381" s="67"/>
      <c r="AQ381" s="67"/>
    </row>
    <row r="382" spans="34:43" x14ac:dyDescent="0.45">
      <c r="AH382" s="67"/>
      <c r="AI382" s="67"/>
      <c r="AJ382" s="67"/>
      <c r="AK382" s="67"/>
      <c r="AL382" s="67"/>
      <c r="AM382" s="67"/>
      <c r="AN382" s="67"/>
      <c r="AO382" s="67"/>
      <c r="AP382" s="67"/>
      <c r="AQ382" s="67"/>
    </row>
    <row r="383" spans="34:43" x14ac:dyDescent="0.45">
      <c r="AH383" s="67"/>
      <c r="AI383" s="67"/>
      <c r="AJ383" s="67"/>
      <c r="AK383" s="67"/>
      <c r="AL383" s="67"/>
      <c r="AM383" s="67"/>
      <c r="AN383" s="67"/>
      <c r="AO383" s="67"/>
      <c r="AP383" s="67"/>
      <c r="AQ383" s="67"/>
    </row>
    <row r="384" spans="34:43" x14ac:dyDescent="0.45">
      <c r="AH384" s="67"/>
      <c r="AI384" s="67"/>
      <c r="AJ384" s="67"/>
      <c r="AK384" s="67"/>
      <c r="AL384" s="67"/>
      <c r="AM384" s="67"/>
      <c r="AN384" s="67"/>
      <c r="AO384" s="67"/>
      <c r="AP384" s="67"/>
      <c r="AQ384" s="67"/>
    </row>
    <row r="385" spans="34:43" x14ac:dyDescent="0.45">
      <c r="AH385" s="67"/>
      <c r="AI385" s="67"/>
      <c r="AJ385" s="67"/>
      <c r="AK385" s="67"/>
      <c r="AL385" s="67"/>
      <c r="AM385" s="67"/>
      <c r="AN385" s="67"/>
      <c r="AO385" s="67"/>
      <c r="AP385" s="67"/>
      <c r="AQ385" s="67"/>
    </row>
    <row r="386" spans="34:43" x14ac:dyDescent="0.45">
      <c r="AH386" s="67"/>
      <c r="AI386" s="67"/>
      <c r="AJ386" s="67"/>
      <c r="AK386" s="67"/>
      <c r="AL386" s="67"/>
      <c r="AM386" s="67"/>
      <c r="AN386" s="67"/>
      <c r="AO386" s="67"/>
      <c r="AP386" s="67"/>
      <c r="AQ386" s="67"/>
    </row>
    <row r="387" spans="34:43" x14ac:dyDescent="0.45">
      <c r="AH387" s="67"/>
      <c r="AI387" s="67"/>
      <c r="AJ387" s="67"/>
      <c r="AK387" s="67"/>
      <c r="AL387" s="67"/>
      <c r="AM387" s="67"/>
      <c r="AN387" s="67"/>
      <c r="AO387" s="67"/>
      <c r="AP387" s="67"/>
      <c r="AQ387" s="67"/>
    </row>
    <row r="388" spans="34:43" x14ac:dyDescent="0.45">
      <c r="AH388" s="67"/>
      <c r="AI388" s="67"/>
      <c r="AJ388" s="67"/>
      <c r="AK388" s="67"/>
      <c r="AL388" s="67"/>
      <c r="AM388" s="67"/>
      <c r="AN388" s="67"/>
      <c r="AO388" s="67"/>
      <c r="AP388" s="67"/>
      <c r="AQ388" s="67"/>
    </row>
    <row r="389" spans="34:43" x14ac:dyDescent="0.45">
      <c r="AH389" s="67"/>
      <c r="AI389" s="67"/>
      <c r="AJ389" s="67"/>
      <c r="AK389" s="67"/>
      <c r="AL389" s="67"/>
      <c r="AM389" s="67"/>
      <c r="AN389" s="67"/>
      <c r="AO389" s="67"/>
      <c r="AP389" s="67"/>
      <c r="AQ389" s="67"/>
    </row>
    <row r="390" spans="34:43" x14ac:dyDescent="0.45">
      <c r="AH390" s="67"/>
      <c r="AI390" s="67"/>
      <c r="AJ390" s="67"/>
      <c r="AK390" s="67"/>
      <c r="AL390" s="67"/>
      <c r="AM390" s="67"/>
      <c r="AN390" s="67"/>
      <c r="AO390" s="67"/>
      <c r="AP390" s="67"/>
      <c r="AQ390" s="67"/>
    </row>
    <row r="391" spans="34:43" x14ac:dyDescent="0.45">
      <c r="AH391" s="67"/>
      <c r="AI391" s="67"/>
      <c r="AJ391" s="67"/>
      <c r="AK391" s="67"/>
      <c r="AL391" s="67"/>
      <c r="AM391" s="67"/>
      <c r="AN391" s="67"/>
      <c r="AO391" s="67"/>
      <c r="AP391" s="67"/>
      <c r="AQ391" s="67"/>
    </row>
    <row r="392" spans="34:43" x14ac:dyDescent="0.45">
      <c r="AH392" s="67"/>
      <c r="AI392" s="67"/>
      <c r="AJ392" s="67"/>
      <c r="AK392" s="67"/>
      <c r="AL392" s="67"/>
      <c r="AM392" s="67"/>
      <c r="AN392" s="67"/>
      <c r="AO392" s="67"/>
      <c r="AP392" s="67"/>
      <c r="AQ392" s="67"/>
    </row>
    <row r="393" spans="34:43" x14ac:dyDescent="0.45">
      <c r="AH393" s="67"/>
      <c r="AI393" s="67"/>
      <c r="AJ393" s="67"/>
      <c r="AK393" s="67"/>
      <c r="AL393" s="67"/>
      <c r="AM393" s="67"/>
      <c r="AN393" s="67"/>
      <c r="AO393" s="67"/>
      <c r="AP393" s="67"/>
      <c r="AQ393" s="67"/>
    </row>
    <row r="394" spans="34:43" x14ac:dyDescent="0.45">
      <c r="AH394" s="67"/>
      <c r="AI394" s="67"/>
      <c r="AJ394" s="67"/>
      <c r="AK394" s="67"/>
      <c r="AL394" s="67"/>
      <c r="AM394" s="67"/>
      <c r="AN394" s="67"/>
      <c r="AO394" s="67"/>
      <c r="AP394" s="67"/>
      <c r="AQ394" s="67"/>
    </row>
    <row r="395" spans="34:43" x14ac:dyDescent="0.45">
      <c r="AH395" s="67"/>
      <c r="AI395" s="67"/>
      <c r="AJ395" s="67"/>
      <c r="AK395" s="67"/>
      <c r="AL395" s="67"/>
      <c r="AM395" s="67"/>
      <c r="AN395" s="67"/>
      <c r="AO395" s="67"/>
      <c r="AP395" s="67"/>
      <c r="AQ395" s="67"/>
    </row>
    <row r="396" spans="34:43" x14ac:dyDescent="0.45">
      <c r="AH396" s="67"/>
      <c r="AI396" s="67"/>
      <c r="AJ396" s="67"/>
      <c r="AK396" s="67"/>
      <c r="AL396" s="67"/>
      <c r="AM396" s="67"/>
      <c r="AN396" s="67"/>
      <c r="AO396" s="67"/>
      <c r="AP396" s="67"/>
      <c r="AQ396" s="67"/>
    </row>
    <row r="397" spans="34:43" x14ac:dyDescent="0.45">
      <c r="AH397" s="67"/>
      <c r="AI397" s="67"/>
      <c r="AJ397" s="67"/>
      <c r="AK397" s="67"/>
      <c r="AL397" s="67"/>
      <c r="AM397" s="67"/>
      <c r="AN397" s="67"/>
      <c r="AO397" s="67"/>
      <c r="AP397" s="67"/>
      <c r="AQ397" s="67"/>
    </row>
    <row r="398" spans="34:43" x14ac:dyDescent="0.45">
      <c r="AH398" s="67"/>
      <c r="AI398" s="67"/>
      <c r="AJ398" s="67"/>
      <c r="AK398" s="67"/>
      <c r="AL398" s="67"/>
      <c r="AM398" s="67"/>
      <c r="AN398" s="67"/>
      <c r="AO398" s="67"/>
      <c r="AP398" s="67"/>
      <c r="AQ398" s="67"/>
    </row>
    <row r="399" spans="34:43" x14ac:dyDescent="0.45">
      <c r="AH399" s="67"/>
      <c r="AI399" s="67"/>
      <c r="AJ399" s="67"/>
      <c r="AK399" s="67"/>
      <c r="AL399" s="67"/>
      <c r="AM399" s="67"/>
      <c r="AN399" s="67"/>
      <c r="AO399" s="67"/>
      <c r="AP399" s="67"/>
      <c r="AQ399" s="67"/>
    </row>
    <row r="400" spans="34:43" x14ac:dyDescent="0.45">
      <c r="AH400" s="67"/>
      <c r="AI400" s="67"/>
      <c r="AJ400" s="67"/>
      <c r="AK400" s="67"/>
      <c r="AL400" s="67"/>
      <c r="AM400" s="67"/>
      <c r="AN400" s="67"/>
      <c r="AO400" s="67"/>
      <c r="AP400" s="67"/>
      <c r="AQ400" s="67"/>
    </row>
    <row r="401" spans="34:43" x14ac:dyDescent="0.45">
      <c r="AH401" s="67"/>
      <c r="AI401" s="67"/>
      <c r="AJ401" s="67"/>
      <c r="AK401" s="67"/>
      <c r="AL401" s="67"/>
      <c r="AM401" s="67"/>
      <c r="AN401" s="67"/>
      <c r="AO401" s="67"/>
      <c r="AP401" s="67"/>
      <c r="AQ401" s="67"/>
    </row>
    <row r="402" spans="34:43" x14ac:dyDescent="0.45">
      <c r="AH402" s="67"/>
      <c r="AI402" s="67"/>
      <c r="AJ402" s="67"/>
      <c r="AK402" s="67"/>
      <c r="AL402" s="67"/>
      <c r="AM402" s="67"/>
      <c r="AN402" s="67"/>
      <c r="AO402" s="67"/>
      <c r="AP402" s="67"/>
      <c r="AQ402" s="67"/>
    </row>
    <row r="403" spans="34:43" x14ac:dyDescent="0.45">
      <c r="AH403" s="67"/>
      <c r="AI403" s="67"/>
      <c r="AJ403" s="67"/>
      <c r="AK403" s="67"/>
      <c r="AL403" s="67"/>
      <c r="AM403" s="67"/>
      <c r="AN403" s="67"/>
      <c r="AO403" s="67"/>
      <c r="AP403" s="67"/>
      <c r="AQ403" s="67"/>
    </row>
    <row r="404" spans="34:43" x14ac:dyDescent="0.45">
      <c r="AH404" s="67"/>
      <c r="AI404" s="67"/>
      <c r="AJ404" s="67"/>
      <c r="AK404" s="67"/>
      <c r="AL404" s="67"/>
      <c r="AM404" s="67"/>
      <c r="AN404" s="67"/>
      <c r="AO404" s="67"/>
      <c r="AP404" s="67"/>
      <c r="AQ404" s="67"/>
    </row>
    <row r="405" spans="34:43" x14ac:dyDescent="0.45">
      <c r="AH405" s="67"/>
      <c r="AI405" s="67"/>
      <c r="AJ405" s="67"/>
      <c r="AK405" s="67"/>
      <c r="AL405" s="67"/>
      <c r="AM405" s="67"/>
      <c r="AN405" s="67"/>
      <c r="AO405" s="67"/>
      <c r="AP405" s="67"/>
      <c r="AQ405" s="67"/>
    </row>
    <row r="406" spans="34:43" x14ac:dyDescent="0.45">
      <c r="AH406" s="67"/>
      <c r="AI406" s="67"/>
      <c r="AJ406" s="67"/>
      <c r="AK406" s="67"/>
      <c r="AL406" s="67"/>
      <c r="AM406" s="67"/>
      <c r="AN406" s="67"/>
      <c r="AO406" s="67"/>
      <c r="AP406" s="67"/>
      <c r="AQ406" s="67"/>
    </row>
    <row r="407" spans="34:43" x14ac:dyDescent="0.45">
      <c r="AH407" s="67"/>
      <c r="AI407" s="67"/>
      <c r="AJ407" s="67"/>
      <c r="AK407" s="67"/>
      <c r="AL407" s="67"/>
      <c r="AM407" s="67"/>
      <c r="AN407" s="67"/>
      <c r="AO407" s="67"/>
      <c r="AP407" s="67"/>
      <c r="AQ407" s="67"/>
    </row>
    <row r="408" spans="34:43" x14ac:dyDescent="0.45">
      <c r="AH408" s="67"/>
      <c r="AI408" s="67"/>
      <c r="AJ408" s="67"/>
      <c r="AK408" s="67"/>
      <c r="AL408" s="67"/>
      <c r="AM408" s="67"/>
      <c r="AN408" s="67"/>
      <c r="AO408" s="67"/>
      <c r="AP408" s="67"/>
      <c r="AQ408" s="67"/>
    </row>
    <row r="409" spans="34:43" x14ac:dyDescent="0.45">
      <c r="AH409" s="67"/>
      <c r="AI409" s="67"/>
      <c r="AJ409" s="67"/>
      <c r="AK409" s="67"/>
      <c r="AL409" s="67"/>
      <c r="AM409" s="67"/>
      <c r="AN409" s="67"/>
      <c r="AO409" s="67"/>
      <c r="AP409" s="67"/>
      <c r="AQ409" s="67"/>
    </row>
    <row r="410" spans="34:43" x14ac:dyDescent="0.45">
      <c r="AH410" s="67"/>
      <c r="AI410" s="67"/>
      <c r="AJ410" s="67"/>
      <c r="AK410" s="67"/>
      <c r="AL410" s="67"/>
      <c r="AM410" s="67"/>
      <c r="AN410" s="67"/>
      <c r="AO410" s="67"/>
      <c r="AP410" s="67"/>
      <c r="AQ410" s="67"/>
    </row>
    <row r="411" spans="34:43" x14ac:dyDescent="0.45">
      <c r="AH411" s="67"/>
      <c r="AI411" s="67"/>
      <c r="AJ411" s="67"/>
      <c r="AK411" s="67"/>
      <c r="AL411" s="67"/>
      <c r="AM411" s="67"/>
      <c r="AN411" s="67"/>
      <c r="AO411" s="67"/>
      <c r="AP411" s="67"/>
      <c r="AQ411" s="67"/>
    </row>
    <row r="412" spans="34:43" x14ac:dyDescent="0.45">
      <c r="AH412" s="67"/>
      <c r="AI412" s="67"/>
      <c r="AJ412" s="67"/>
      <c r="AK412" s="67"/>
      <c r="AL412" s="67"/>
      <c r="AM412" s="67"/>
      <c r="AN412" s="67"/>
      <c r="AO412" s="67"/>
      <c r="AP412" s="67"/>
      <c r="AQ412" s="67"/>
    </row>
    <row r="413" spans="34:43" x14ac:dyDescent="0.45">
      <c r="AH413" s="67"/>
      <c r="AI413" s="67"/>
      <c r="AJ413" s="67"/>
      <c r="AK413" s="67"/>
      <c r="AL413" s="67"/>
      <c r="AM413" s="67"/>
      <c r="AN413" s="67"/>
      <c r="AO413" s="67"/>
      <c r="AP413" s="67"/>
      <c r="AQ413" s="67"/>
    </row>
    <row r="414" spans="34:43" x14ac:dyDescent="0.45">
      <c r="AH414" s="67"/>
      <c r="AI414" s="67"/>
      <c r="AJ414" s="67"/>
      <c r="AK414" s="67"/>
      <c r="AL414" s="67"/>
      <c r="AM414" s="67"/>
      <c r="AN414" s="67"/>
      <c r="AO414" s="67"/>
      <c r="AP414" s="67"/>
      <c r="AQ414" s="67"/>
    </row>
    <row r="415" spans="34:43" x14ac:dyDescent="0.45">
      <c r="AH415" s="67"/>
      <c r="AI415" s="67"/>
      <c r="AJ415" s="67"/>
      <c r="AK415" s="67"/>
      <c r="AL415" s="67"/>
      <c r="AM415" s="67"/>
      <c r="AN415" s="67"/>
      <c r="AO415" s="67"/>
      <c r="AP415" s="67"/>
      <c r="AQ415" s="67"/>
    </row>
    <row r="416" spans="34:43" x14ac:dyDescent="0.45">
      <c r="AH416" s="67"/>
      <c r="AI416" s="67"/>
      <c r="AJ416" s="67"/>
      <c r="AK416" s="67"/>
      <c r="AL416" s="67"/>
      <c r="AM416" s="67"/>
      <c r="AN416" s="67"/>
      <c r="AO416" s="67"/>
      <c r="AP416" s="67"/>
      <c r="AQ416" s="67"/>
    </row>
    <row r="417" spans="34:43" x14ac:dyDescent="0.45">
      <c r="AH417" s="67"/>
      <c r="AI417" s="67"/>
      <c r="AJ417" s="67"/>
      <c r="AK417" s="67"/>
      <c r="AL417" s="67"/>
      <c r="AM417" s="67"/>
      <c r="AN417" s="67"/>
      <c r="AO417" s="67"/>
      <c r="AP417" s="67"/>
      <c r="AQ417" s="67"/>
    </row>
    <row r="418" spans="34:43" x14ac:dyDescent="0.45">
      <c r="AH418" s="67"/>
      <c r="AI418" s="67"/>
      <c r="AJ418" s="67"/>
      <c r="AK418" s="67"/>
      <c r="AL418" s="67"/>
      <c r="AM418" s="67"/>
      <c r="AN418" s="67"/>
      <c r="AO418" s="67"/>
      <c r="AP418" s="67"/>
      <c r="AQ418" s="67"/>
    </row>
    <row r="419" spans="34:43" x14ac:dyDescent="0.45">
      <c r="AH419" s="67"/>
      <c r="AI419" s="67"/>
      <c r="AJ419" s="67"/>
      <c r="AK419" s="67"/>
      <c r="AL419" s="67"/>
      <c r="AM419" s="67"/>
      <c r="AN419" s="67"/>
      <c r="AO419" s="67"/>
      <c r="AP419" s="67"/>
      <c r="AQ419" s="67"/>
    </row>
    <row r="420" spans="34:43" x14ac:dyDescent="0.45">
      <c r="AH420" s="67"/>
      <c r="AI420" s="67"/>
      <c r="AJ420" s="67"/>
      <c r="AK420" s="67"/>
      <c r="AL420" s="67"/>
      <c r="AM420" s="67"/>
      <c r="AN420" s="67"/>
      <c r="AO420" s="67"/>
      <c r="AP420" s="67"/>
      <c r="AQ420" s="67"/>
    </row>
    <row r="421" spans="34:43" x14ac:dyDescent="0.45">
      <c r="AH421" s="67"/>
      <c r="AI421" s="67"/>
      <c r="AJ421" s="67"/>
      <c r="AK421" s="67"/>
      <c r="AL421" s="67"/>
      <c r="AM421" s="67"/>
      <c r="AN421" s="67"/>
      <c r="AO421" s="67"/>
      <c r="AP421" s="67"/>
      <c r="AQ421" s="67"/>
    </row>
    <row r="422" spans="34:43" x14ac:dyDescent="0.45">
      <c r="AH422" s="67"/>
      <c r="AI422" s="67"/>
      <c r="AJ422" s="67"/>
      <c r="AK422" s="67"/>
      <c r="AL422" s="67"/>
      <c r="AM422" s="67"/>
      <c r="AN422" s="67"/>
      <c r="AO422" s="67"/>
      <c r="AP422" s="67"/>
      <c r="AQ422" s="67"/>
    </row>
    <row r="423" spans="34:43" x14ac:dyDescent="0.45">
      <c r="AH423" s="67"/>
      <c r="AI423" s="67"/>
      <c r="AJ423" s="67"/>
      <c r="AK423" s="67"/>
      <c r="AL423" s="67"/>
      <c r="AM423" s="67"/>
      <c r="AN423" s="67"/>
      <c r="AO423" s="67"/>
      <c r="AP423" s="67"/>
      <c r="AQ423" s="67"/>
    </row>
    <row r="424" spans="34:43" x14ac:dyDescent="0.45">
      <c r="AH424" s="67"/>
      <c r="AI424" s="67"/>
      <c r="AJ424" s="67"/>
      <c r="AK424" s="67"/>
      <c r="AL424" s="67"/>
      <c r="AM424" s="67"/>
      <c r="AN424" s="67"/>
      <c r="AO424" s="67"/>
      <c r="AP424" s="67"/>
      <c r="AQ424" s="67"/>
    </row>
    <row r="425" spans="34:43" x14ac:dyDescent="0.45">
      <c r="AH425" s="67"/>
      <c r="AI425" s="67"/>
      <c r="AJ425" s="67"/>
      <c r="AK425" s="67"/>
      <c r="AL425" s="67"/>
      <c r="AM425" s="67"/>
      <c r="AN425" s="67"/>
      <c r="AO425" s="67"/>
      <c r="AP425" s="67"/>
      <c r="AQ425" s="67"/>
    </row>
    <row r="426" spans="34:43" x14ac:dyDescent="0.45">
      <c r="AH426" s="67"/>
      <c r="AI426" s="67"/>
      <c r="AJ426" s="67"/>
      <c r="AK426" s="67"/>
      <c r="AL426" s="67"/>
      <c r="AM426" s="67"/>
      <c r="AN426" s="67"/>
      <c r="AO426" s="67"/>
      <c r="AP426" s="67"/>
      <c r="AQ426" s="67"/>
    </row>
    <row r="427" spans="34:43" x14ac:dyDescent="0.45">
      <c r="AH427" s="67"/>
      <c r="AI427" s="67"/>
      <c r="AJ427" s="67"/>
      <c r="AK427" s="67"/>
      <c r="AL427" s="67"/>
      <c r="AM427" s="67"/>
      <c r="AN427" s="67"/>
      <c r="AO427" s="67"/>
      <c r="AP427" s="67"/>
      <c r="AQ427" s="67"/>
    </row>
    <row r="428" spans="34:43" x14ac:dyDescent="0.45">
      <c r="AH428" s="67"/>
      <c r="AI428" s="67"/>
      <c r="AJ428" s="67"/>
      <c r="AK428" s="67"/>
      <c r="AL428" s="67"/>
      <c r="AM428" s="67"/>
      <c r="AN428" s="67"/>
      <c r="AO428" s="67"/>
      <c r="AP428" s="67"/>
      <c r="AQ428" s="67"/>
    </row>
    <row r="429" spans="34:43" x14ac:dyDescent="0.45">
      <c r="AH429" s="67"/>
      <c r="AI429" s="67"/>
      <c r="AJ429" s="67"/>
      <c r="AK429" s="67"/>
      <c r="AL429" s="67"/>
      <c r="AM429" s="67"/>
      <c r="AN429" s="67"/>
      <c r="AO429" s="67"/>
      <c r="AP429" s="67"/>
      <c r="AQ429" s="67"/>
    </row>
    <row r="430" spans="34:43" x14ac:dyDescent="0.45">
      <c r="AH430" s="67"/>
      <c r="AI430" s="67"/>
      <c r="AJ430" s="67"/>
      <c r="AK430" s="67"/>
      <c r="AL430" s="67"/>
      <c r="AM430" s="67"/>
      <c r="AN430" s="67"/>
      <c r="AO430" s="67"/>
      <c r="AP430" s="67"/>
      <c r="AQ430" s="67"/>
    </row>
    <row r="431" spans="34:43" x14ac:dyDescent="0.45">
      <c r="AH431" s="67"/>
      <c r="AI431" s="67"/>
      <c r="AJ431" s="67"/>
      <c r="AK431" s="67"/>
      <c r="AL431" s="67"/>
      <c r="AM431" s="67"/>
      <c r="AN431" s="67"/>
      <c r="AO431" s="67"/>
      <c r="AP431" s="67"/>
      <c r="AQ431" s="67"/>
    </row>
    <row r="432" spans="34:43" x14ac:dyDescent="0.45">
      <c r="AH432" s="67"/>
      <c r="AI432" s="67"/>
      <c r="AJ432" s="67"/>
      <c r="AK432" s="67"/>
      <c r="AL432" s="67"/>
      <c r="AM432" s="67"/>
      <c r="AN432" s="67"/>
      <c r="AO432" s="67"/>
      <c r="AP432" s="67"/>
      <c r="AQ432" s="67"/>
    </row>
    <row r="433" spans="34:43" x14ac:dyDescent="0.45">
      <c r="AH433" s="67"/>
      <c r="AI433" s="67"/>
      <c r="AJ433" s="67"/>
      <c r="AK433" s="67"/>
      <c r="AL433" s="67"/>
      <c r="AM433" s="67"/>
      <c r="AN433" s="67"/>
      <c r="AO433" s="67"/>
      <c r="AP433" s="67"/>
      <c r="AQ433" s="67"/>
    </row>
    <row r="434" spans="34:43" x14ac:dyDescent="0.45">
      <c r="AH434" s="67"/>
      <c r="AI434" s="67"/>
      <c r="AJ434" s="67"/>
      <c r="AK434" s="67"/>
      <c r="AL434" s="67"/>
      <c r="AM434" s="67"/>
      <c r="AN434" s="67"/>
      <c r="AO434" s="67"/>
      <c r="AP434" s="67"/>
      <c r="AQ434" s="67"/>
    </row>
    <row r="435" spans="34:43" x14ac:dyDescent="0.45">
      <c r="AH435" s="67"/>
      <c r="AI435" s="67"/>
      <c r="AJ435" s="67"/>
      <c r="AK435" s="67"/>
      <c r="AL435" s="67"/>
      <c r="AM435" s="67"/>
      <c r="AN435" s="67"/>
      <c r="AO435" s="67"/>
      <c r="AP435" s="67"/>
      <c r="AQ435" s="67"/>
    </row>
    <row r="436" spans="34:43" x14ac:dyDescent="0.45">
      <c r="AH436" s="67"/>
      <c r="AI436" s="67"/>
      <c r="AJ436" s="67"/>
      <c r="AK436" s="67"/>
      <c r="AL436" s="67"/>
      <c r="AM436" s="67"/>
      <c r="AN436" s="67"/>
      <c r="AO436" s="67"/>
      <c r="AP436" s="67"/>
      <c r="AQ436" s="67"/>
    </row>
    <row r="437" spans="34:43" x14ac:dyDescent="0.45">
      <c r="AH437" s="67"/>
      <c r="AI437" s="67"/>
      <c r="AJ437" s="67"/>
      <c r="AK437" s="67"/>
      <c r="AL437" s="67"/>
      <c r="AM437" s="67"/>
      <c r="AN437" s="67"/>
      <c r="AO437" s="67"/>
      <c r="AP437" s="67"/>
      <c r="AQ437" s="67"/>
    </row>
    <row r="438" spans="34:43" x14ac:dyDescent="0.45">
      <c r="AH438" s="67"/>
      <c r="AI438" s="67"/>
      <c r="AJ438" s="67"/>
      <c r="AK438" s="67"/>
      <c r="AL438" s="67"/>
      <c r="AM438" s="67"/>
      <c r="AN438" s="67"/>
      <c r="AO438" s="67"/>
      <c r="AP438" s="67"/>
      <c r="AQ438" s="67"/>
    </row>
    <row r="439" spans="34:43" x14ac:dyDescent="0.45">
      <c r="AH439" s="67"/>
      <c r="AI439" s="67"/>
      <c r="AJ439" s="67"/>
      <c r="AK439" s="67"/>
      <c r="AL439" s="67"/>
      <c r="AM439" s="67"/>
      <c r="AN439" s="67"/>
      <c r="AO439" s="67"/>
      <c r="AP439" s="67"/>
      <c r="AQ439" s="67"/>
    </row>
    <row r="440" spans="34:43" x14ac:dyDescent="0.45">
      <c r="AH440" s="67"/>
      <c r="AI440" s="67"/>
      <c r="AJ440" s="67"/>
      <c r="AK440" s="67"/>
      <c r="AL440" s="67"/>
      <c r="AM440" s="67"/>
      <c r="AN440" s="67"/>
      <c r="AO440" s="67"/>
      <c r="AP440" s="67"/>
      <c r="AQ440" s="67"/>
    </row>
    <row r="441" spans="34:43" x14ac:dyDescent="0.45">
      <c r="AH441" s="67"/>
      <c r="AI441" s="67"/>
      <c r="AJ441" s="67"/>
      <c r="AK441" s="67"/>
      <c r="AL441" s="67"/>
      <c r="AM441" s="67"/>
      <c r="AN441" s="67"/>
      <c r="AO441" s="67"/>
      <c r="AP441" s="67"/>
      <c r="AQ441" s="67"/>
    </row>
    <row r="442" spans="34:43" x14ac:dyDescent="0.45">
      <c r="AH442" s="67"/>
      <c r="AI442" s="67"/>
      <c r="AJ442" s="67"/>
      <c r="AK442" s="67"/>
      <c r="AL442" s="67"/>
      <c r="AM442" s="67"/>
      <c r="AN442" s="67"/>
      <c r="AO442" s="67"/>
      <c r="AP442" s="67"/>
      <c r="AQ442" s="67"/>
    </row>
    <row r="443" spans="34:43" x14ac:dyDescent="0.45">
      <c r="AH443" s="67"/>
      <c r="AI443" s="67"/>
      <c r="AJ443" s="67"/>
      <c r="AK443" s="67"/>
      <c r="AL443" s="67"/>
      <c r="AM443" s="67"/>
      <c r="AN443" s="67"/>
      <c r="AO443" s="67"/>
      <c r="AP443" s="67"/>
      <c r="AQ443" s="67"/>
    </row>
    <row r="444" spans="34:43" x14ac:dyDescent="0.45">
      <c r="AH444" s="67"/>
      <c r="AI444" s="67"/>
      <c r="AJ444" s="67"/>
      <c r="AK444" s="67"/>
      <c r="AL444" s="67"/>
      <c r="AM444" s="67"/>
      <c r="AN444" s="67"/>
      <c r="AO444" s="67"/>
      <c r="AP444" s="67"/>
      <c r="AQ444" s="67"/>
    </row>
    <row r="445" spans="34:43" x14ac:dyDescent="0.45">
      <c r="AH445" s="67"/>
      <c r="AI445" s="67"/>
      <c r="AJ445" s="67"/>
      <c r="AK445" s="67"/>
      <c r="AL445" s="67"/>
      <c r="AM445" s="67"/>
      <c r="AN445" s="67"/>
      <c r="AO445" s="67"/>
      <c r="AP445" s="67"/>
      <c r="AQ445" s="67"/>
    </row>
    <row r="446" spans="34:43" x14ac:dyDescent="0.45">
      <c r="AH446" s="67"/>
      <c r="AI446" s="67"/>
      <c r="AJ446" s="67"/>
      <c r="AK446" s="67"/>
      <c r="AL446" s="67"/>
      <c r="AM446" s="67"/>
      <c r="AN446" s="67"/>
      <c r="AO446" s="67"/>
      <c r="AP446" s="67"/>
      <c r="AQ446" s="67"/>
    </row>
    <row r="447" spans="34:43" x14ac:dyDescent="0.45">
      <c r="AH447" s="67"/>
      <c r="AI447" s="67"/>
      <c r="AJ447" s="67"/>
      <c r="AK447" s="67"/>
      <c r="AL447" s="67"/>
      <c r="AM447" s="67"/>
      <c r="AN447" s="67"/>
      <c r="AO447" s="67"/>
      <c r="AP447" s="67"/>
      <c r="AQ447" s="67"/>
    </row>
    <row r="448" spans="34:43" x14ac:dyDescent="0.45">
      <c r="AH448" s="67"/>
      <c r="AI448" s="67"/>
      <c r="AJ448" s="67"/>
      <c r="AK448" s="67"/>
      <c r="AL448" s="67"/>
      <c r="AM448" s="67"/>
      <c r="AN448" s="67"/>
      <c r="AO448" s="67"/>
      <c r="AP448" s="67"/>
      <c r="AQ448" s="67"/>
    </row>
    <row r="449" spans="34:43" x14ac:dyDescent="0.45">
      <c r="AH449" s="67"/>
      <c r="AI449" s="67"/>
      <c r="AJ449" s="67"/>
      <c r="AK449" s="67"/>
      <c r="AL449" s="67"/>
      <c r="AM449" s="67"/>
      <c r="AN449" s="67"/>
      <c r="AO449" s="67"/>
      <c r="AP449" s="67"/>
      <c r="AQ449" s="67"/>
    </row>
    <row r="450" spans="34:43" x14ac:dyDescent="0.45">
      <c r="AH450" s="67"/>
      <c r="AI450" s="67"/>
      <c r="AJ450" s="67"/>
      <c r="AK450" s="67"/>
      <c r="AL450" s="67"/>
      <c r="AM450" s="67"/>
      <c r="AN450" s="67"/>
      <c r="AO450" s="67"/>
      <c r="AP450" s="67"/>
      <c r="AQ450" s="67"/>
    </row>
    <row r="451" spans="34:43" x14ac:dyDescent="0.45">
      <c r="AH451" s="67"/>
      <c r="AI451" s="67"/>
      <c r="AJ451" s="67"/>
      <c r="AK451" s="67"/>
      <c r="AL451" s="67"/>
      <c r="AM451" s="67"/>
      <c r="AN451" s="67"/>
      <c r="AO451" s="67"/>
      <c r="AP451" s="67"/>
      <c r="AQ451" s="67"/>
    </row>
    <row r="452" spans="34:43" x14ac:dyDescent="0.45">
      <c r="AH452" s="67"/>
      <c r="AI452" s="67"/>
      <c r="AJ452" s="67"/>
      <c r="AK452" s="67"/>
      <c r="AL452" s="67"/>
      <c r="AM452" s="67"/>
      <c r="AN452" s="67"/>
      <c r="AO452" s="67"/>
      <c r="AP452" s="67"/>
      <c r="AQ452" s="67"/>
    </row>
    <row r="453" spans="34:43" x14ac:dyDescent="0.45">
      <c r="AH453" s="67"/>
      <c r="AI453" s="67"/>
      <c r="AJ453" s="67"/>
      <c r="AK453" s="67"/>
      <c r="AL453" s="67"/>
      <c r="AM453" s="67"/>
      <c r="AN453" s="67"/>
      <c r="AO453" s="67"/>
      <c r="AP453" s="67"/>
      <c r="AQ453" s="67"/>
    </row>
    <row r="454" spans="34:43" x14ac:dyDescent="0.45">
      <c r="AH454" s="67"/>
      <c r="AI454" s="67"/>
      <c r="AJ454" s="67"/>
      <c r="AK454" s="67"/>
      <c r="AL454" s="67"/>
      <c r="AM454" s="67"/>
      <c r="AN454" s="67"/>
      <c r="AO454" s="67"/>
      <c r="AP454" s="67"/>
      <c r="AQ454" s="67"/>
    </row>
    <row r="455" spans="34:43" x14ac:dyDescent="0.45">
      <c r="AH455" s="67"/>
      <c r="AI455" s="67"/>
      <c r="AJ455" s="67"/>
      <c r="AK455" s="67"/>
      <c r="AL455" s="67"/>
      <c r="AM455" s="67"/>
      <c r="AN455" s="67"/>
      <c r="AO455" s="67"/>
      <c r="AP455" s="67"/>
      <c r="AQ455" s="67"/>
    </row>
    <row r="456" spans="34:43" x14ac:dyDescent="0.45">
      <c r="AH456" s="67"/>
      <c r="AI456" s="67"/>
      <c r="AJ456" s="67"/>
      <c r="AK456" s="67"/>
      <c r="AL456" s="67"/>
      <c r="AM456" s="67"/>
      <c r="AN456" s="67"/>
      <c r="AO456" s="67"/>
      <c r="AP456" s="67"/>
      <c r="AQ456" s="67"/>
    </row>
    <row r="457" spans="34:43" x14ac:dyDescent="0.45">
      <c r="AH457" s="67"/>
      <c r="AI457" s="67"/>
      <c r="AJ457" s="67"/>
      <c r="AK457" s="67"/>
      <c r="AL457" s="67"/>
      <c r="AM457" s="67"/>
      <c r="AN457" s="67"/>
      <c r="AO457" s="67"/>
      <c r="AP457" s="67"/>
      <c r="AQ457" s="67"/>
    </row>
    <row r="458" spans="34:43" x14ac:dyDescent="0.45">
      <c r="AH458" s="67"/>
      <c r="AI458" s="67"/>
      <c r="AJ458" s="67"/>
      <c r="AK458" s="67"/>
      <c r="AL458" s="67"/>
      <c r="AM458" s="67"/>
      <c r="AN458" s="67"/>
      <c r="AO458" s="67"/>
      <c r="AP458" s="67"/>
      <c r="AQ458" s="67"/>
    </row>
    <row r="459" spans="34:43" x14ac:dyDescent="0.45">
      <c r="AH459" s="67"/>
      <c r="AI459" s="67"/>
      <c r="AJ459" s="67"/>
      <c r="AK459" s="67"/>
      <c r="AL459" s="67"/>
      <c r="AM459" s="67"/>
      <c r="AN459" s="67"/>
      <c r="AO459" s="67"/>
      <c r="AP459" s="67"/>
      <c r="AQ459" s="67"/>
    </row>
    <row r="460" spans="34:43" x14ac:dyDescent="0.45">
      <c r="AH460" s="67"/>
      <c r="AI460" s="67"/>
      <c r="AJ460" s="67"/>
      <c r="AK460" s="67"/>
      <c r="AL460" s="67"/>
      <c r="AM460" s="67"/>
      <c r="AN460" s="67"/>
      <c r="AO460" s="67"/>
      <c r="AP460" s="67"/>
      <c r="AQ460" s="67"/>
    </row>
    <row r="461" spans="34:43" x14ac:dyDescent="0.45">
      <c r="AH461" s="67"/>
      <c r="AI461" s="67"/>
      <c r="AJ461" s="67"/>
      <c r="AK461" s="67"/>
      <c r="AL461" s="67"/>
      <c r="AM461" s="67"/>
      <c r="AN461" s="67"/>
      <c r="AO461" s="67"/>
      <c r="AP461" s="67"/>
      <c r="AQ461" s="67"/>
    </row>
    <row r="462" spans="34:43" x14ac:dyDescent="0.45">
      <c r="AH462" s="67"/>
      <c r="AI462" s="67"/>
      <c r="AJ462" s="67"/>
      <c r="AK462" s="67"/>
      <c r="AL462" s="67"/>
      <c r="AM462" s="67"/>
      <c r="AN462" s="67"/>
      <c r="AO462" s="67"/>
      <c r="AP462" s="67"/>
      <c r="AQ462" s="67"/>
    </row>
    <row r="463" spans="34:43" x14ac:dyDescent="0.45">
      <c r="AH463" s="67"/>
      <c r="AI463" s="67"/>
      <c r="AJ463" s="67"/>
      <c r="AK463" s="67"/>
      <c r="AL463" s="67"/>
      <c r="AM463" s="67"/>
      <c r="AN463" s="67"/>
      <c r="AO463" s="67"/>
      <c r="AP463" s="67"/>
      <c r="AQ463" s="67"/>
    </row>
    <row r="464" spans="34:43" x14ac:dyDescent="0.45">
      <c r="AH464" s="67"/>
      <c r="AI464" s="67"/>
      <c r="AJ464" s="67"/>
      <c r="AK464" s="67"/>
      <c r="AL464" s="67"/>
      <c r="AM464" s="67"/>
      <c r="AN464" s="67"/>
      <c r="AO464" s="67"/>
      <c r="AP464" s="67"/>
      <c r="AQ464" s="67"/>
    </row>
    <row r="465" spans="34:43" x14ac:dyDescent="0.45">
      <c r="AH465" s="67"/>
      <c r="AI465" s="67"/>
      <c r="AJ465" s="67"/>
      <c r="AK465" s="67"/>
      <c r="AL465" s="67"/>
      <c r="AM465" s="67"/>
      <c r="AN465" s="67"/>
      <c r="AO465" s="67"/>
      <c r="AP465" s="67"/>
      <c r="AQ465" s="67"/>
    </row>
    <row r="466" spans="34:43" x14ac:dyDescent="0.45">
      <c r="AH466" s="67"/>
      <c r="AI466" s="67"/>
      <c r="AJ466" s="67"/>
      <c r="AK466" s="67"/>
      <c r="AL466" s="67"/>
      <c r="AM466" s="67"/>
      <c r="AN466" s="67"/>
      <c r="AO466" s="67"/>
      <c r="AP466" s="67"/>
      <c r="AQ466" s="67"/>
    </row>
    <row r="467" spans="34:43" x14ac:dyDescent="0.45">
      <c r="AH467" s="67"/>
      <c r="AI467" s="67"/>
      <c r="AJ467" s="67"/>
      <c r="AK467" s="67"/>
      <c r="AL467" s="67"/>
      <c r="AM467" s="67"/>
      <c r="AN467" s="67"/>
      <c r="AO467" s="67"/>
      <c r="AP467" s="67"/>
      <c r="AQ467" s="67"/>
    </row>
    <row r="468" spans="34:43" x14ac:dyDescent="0.45">
      <c r="AH468" s="67"/>
      <c r="AI468" s="67"/>
      <c r="AJ468" s="67"/>
      <c r="AK468" s="67"/>
      <c r="AL468" s="67"/>
      <c r="AM468" s="67"/>
      <c r="AN468" s="67"/>
      <c r="AO468" s="67"/>
      <c r="AP468" s="67"/>
      <c r="AQ468" s="67"/>
    </row>
    <row r="469" spans="34:43" x14ac:dyDescent="0.45">
      <c r="AH469" s="67"/>
      <c r="AI469" s="67"/>
      <c r="AJ469" s="67"/>
      <c r="AK469" s="67"/>
      <c r="AL469" s="67"/>
      <c r="AM469" s="67"/>
      <c r="AN469" s="67"/>
      <c r="AO469" s="67"/>
      <c r="AP469" s="67"/>
      <c r="AQ469" s="67"/>
    </row>
    <row r="470" spans="34:43" x14ac:dyDescent="0.45">
      <c r="AH470" s="67"/>
      <c r="AI470" s="67"/>
      <c r="AJ470" s="67"/>
      <c r="AK470" s="67"/>
      <c r="AL470" s="67"/>
      <c r="AM470" s="67"/>
      <c r="AN470" s="67"/>
      <c r="AO470" s="67"/>
      <c r="AP470" s="67"/>
      <c r="AQ470" s="67"/>
    </row>
    <row r="471" spans="34:43" x14ac:dyDescent="0.45">
      <c r="AH471" s="67"/>
      <c r="AI471" s="67"/>
      <c r="AJ471" s="67"/>
      <c r="AK471" s="67"/>
      <c r="AL471" s="67"/>
      <c r="AM471" s="67"/>
      <c r="AN471" s="67"/>
      <c r="AO471" s="67"/>
      <c r="AP471" s="67"/>
      <c r="AQ471" s="67"/>
    </row>
    <row r="472" spans="34:43" x14ac:dyDescent="0.45">
      <c r="AH472" s="67"/>
      <c r="AI472" s="67"/>
      <c r="AJ472" s="67"/>
      <c r="AK472" s="67"/>
      <c r="AL472" s="67"/>
      <c r="AM472" s="67"/>
      <c r="AN472" s="67"/>
      <c r="AO472" s="67"/>
      <c r="AP472" s="67"/>
      <c r="AQ472" s="67"/>
    </row>
    <row r="473" spans="34:43" x14ac:dyDescent="0.45">
      <c r="AH473" s="67"/>
      <c r="AI473" s="67"/>
      <c r="AJ473" s="67"/>
      <c r="AK473" s="67"/>
      <c r="AL473" s="67"/>
      <c r="AM473" s="67"/>
      <c r="AN473" s="67"/>
      <c r="AO473" s="67"/>
      <c r="AP473" s="67"/>
      <c r="AQ473" s="67"/>
    </row>
    <row r="474" spans="34:43" x14ac:dyDescent="0.45">
      <c r="AH474" s="67"/>
      <c r="AI474" s="67"/>
      <c r="AJ474" s="67"/>
      <c r="AK474" s="67"/>
      <c r="AL474" s="67"/>
      <c r="AM474" s="67"/>
      <c r="AN474" s="67"/>
      <c r="AO474" s="67"/>
      <c r="AP474" s="67"/>
      <c r="AQ474" s="67"/>
    </row>
    <row r="475" spans="34:43" x14ac:dyDescent="0.45">
      <c r="AH475" s="67"/>
      <c r="AI475" s="67"/>
      <c r="AJ475" s="67"/>
      <c r="AK475" s="67"/>
      <c r="AL475" s="67"/>
      <c r="AM475" s="67"/>
      <c r="AN475" s="67"/>
      <c r="AO475" s="67"/>
      <c r="AP475" s="67"/>
      <c r="AQ475" s="67"/>
    </row>
    <row r="476" spans="34:43" x14ac:dyDescent="0.45">
      <c r="AH476" s="67"/>
      <c r="AI476" s="67"/>
      <c r="AJ476" s="67"/>
      <c r="AK476" s="67"/>
      <c r="AL476" s="67"/>
      <c r="AM476" s="67"/>
      <c r="AN476" s="67"/>
      <c r="AO476" s="67"/>
      <c r="AP476" s="67"/>
      <c r="AQ476" s="67"/>
    </row>
    <row r="477" spans="34:43" x14ac:dyDescent="0.45">
      <c r="AH477" s="67"/>
      <c r="AI477" s="67"/>
      <c r="AJ477" s="67"/>
      <c r="AK477" s="67"/>
      <c r="AL477" s="67"/>
      <c r="AM477" s="67"/>
      <c r="AN477" s="67"/>
      <c r="AO477" s="67"/>
      <c r="AP477" s="67"/>
      <c r="AQ477" s="67"/>
    </row>
    <row r="478" spans="34:43" x14ac:dyDescent="0.45">
      <c r="AH478" s="67"/>
      <c r="AI478" s="67"/>
      <c r="AJ478" s="67"/>
      <c r="AK478" s="67"/>
      <c r="AL478" s="67"/>
      <c r="AM478" s="67"/>
      <c r="AN478" s="67"/>
      <c r="AO478" s="67"/>
      <c r="AP478" s="67"/>
      <c r="AQ478" s="67"/>
    </row>
    <row r="479" spans="34:43" x14ac:dyDescent="0.45">
      <c r="AH479" s="67"/>
      <c r="AI479" s="67"/>
      <c r="AJ479" s="67"/>
      <c r="AK479" s="67"/>
      <c r="AL479" s="67"/>
      <c r="AM479" s="67"/>
      <c r="AN479" s="67"/>
      <c r="AO479" s="67"/>
      <c r="AP479" s="67"/>
      <c r="AQ479" s="67"/>
    </row>
    <row r="480" spans="34:43" x14ac:dyDescent="0.45">
      <c r="AH480" s="67"/>
      <c r="AI480" s="67"/>
      <c r="AJ480" s="67"/>
      <c r="AK480" s="67"/>
      <c r="AL480" s="67"/>
      <c r="AM480" s="67"/>
      <c r="AN480" s="67"/>
      <c r="AO480" s="67"/>
      <c r="AP480" s="67"/>
      <c r="AQ480" s="67"/>
    </row>
    <row r="481" spans="34:43" x14ac:dyDescent="0.45">
      <c r="AH481" s="67"/>
      <c r="AI481" s="67"/>
      <c r="AJ481" s="67"/>
      <c r="AK481" s="67"/>
      <c r="AL481" s="67"/>
      <c r="AM481" s="67"/>
      <c r="AN481" s="67"/>
      <c r="AO481" s="67"/>
      <c r="AP481" s="67"/>
      <c r="AQ481" s="67"/>
    </row>
    <row r="482" spans="34:43" x14ac:dyDescent="0.45">
      <c r="AH482" s="67"/>
      <c r="AI482" s="67"/>
      <c r="AJ482" s="67"/>
      <c r="AK482" s="67"/>
      <c r="AL482" s="67"/>
      <c r="AM482" s="67"/>
      <c r="AN482" s="67"/>
      <c r="AO482" s="67"/>
      <c r="AP482" s="67"/>
      <c r="AQ482" s="67"/>
    </row>
    <row r="483" spans="34:43" x14ac:dyDescent="0.45">
      <c r="AH483" s="67"/>
      <c r="AI483" s="67"/>
      <c r="AJ483" s="67"/>
      <c r="AK483" s="67"/>
      <c r="AL483" s="67"/>
      <c r="AM483" s="67"/>
      <c r="AN483" s="67"/>
      <c r="AO483" s="67"/>
      <c r="AP483" s="67"/>
      <c r="AQ483" s="67"/>
    </row>
    <row r="484" spans="34:43" x14ac:dyDescent="0.45">
      <c r="AH484" s="67"/>
      <c r="AI484" s="67"/>
      <c r="AJ484" s="67"/>
      <c r="AK484" s="67"/>
      <c r="AL484" s="67"/>
      <c r="AM484" s="67"/>
      <c r="AN484" s="67"/>
      <c r="AO484" s="67"/>
      <c r="AP484" s="67"/>
      <c r="AQ484" s="67"/>
    </row>
    <row r="485" spans="34:43" x14ac:dyDescent="0.45">
      <c r="AH485" s="67"/>
      <c r="AI485" s="67"/>
      <c r="AJ485" s="67"/>
      <c r="AK485" s="67"/>
      <c r="AL485" s="67"/>
      <c r="AM485" s="67"/>
      <c r="AN485" s="67"/>
      <c r="AO485" s="67"/>
      <c r="AP485" s="67"/>
      <c r="AQ485" s="67"/>
    </row>
    <row r="486" spans="34:43" x14ac:dyDescent="0.45">
      <c r="AH486" s="67"/>
      <c r="AI486" s="67"/>
      <c r="AJ486" s="67"/>
      <c r="AK486" s="67"/>
      <c r="AL486" s="67"/>
      <c r="AM486" s="67"/>
      <c r="AN486" s="67"/>
      <c r="AO486" s="67"/>
      <c r="AP486" s="67"/>
      <c r="AQ486" s="67"/>
    </row>
    <row r="487" spans="34:43" x14ac:dyDescent="0.45">
      <c r="AH487" s="67"/>
      <c r="AI487" s="67"/>
      <c r="AJ487" s="67"/>
      <c r="AK487" s="67"/>
      <c r="AL487" s="67"/>
      <c r="AM487" s="67"/>
      <c r="AN487" s="67"/>
      <c r="AO487" s="67"/>
      <c r="AP487" s="67"/>
      <c r="AQ487" s="67"/>
    </row>
    <row r="488" spans="34:43" x14ac:dyDescent="0.45">
      <c r="AH488" s="67"/>
      <c r="AI488" s="67"/>
      <c r="AJ488" s="67"/>
      <c r="AK488" s="67"/>
      <c r="AL488" s="67"/>
      <c r="AM488" s="67"/>
      <c r="AN488" s="67"/>
      <c r="AO488" s="67"/>
      <c r="AP488" s="67"/>
      <c r="AQ488" s="67"/>
    </row>
    <row r="489" spans="34:43" x14ac:dyDescent="0.45">
      <c r="AH489" s="67"/>
      <c r="AI489" s="67"/>
      <c r="AJ489" s="67"/>
      <c r="AK489" s="67"/>
      <c r="AL489" s="67"/>
      <c r="AM489" s="67"/>
      <c r="AN489" s="67"/>
      <c r="AO489" s="67"/>
      <c r="AP489" s="67"/>
      <c r="AQ489" s="67"/>
    </row>
    <row r="490" spans="34:43" x14ac:dyDescent="0.45">
      <c r="AH490" s="67"/>
      <c r="AI490" s="67"/>
      <c r="AJ490" s="67"/>
      <c r="AK490" s="67"/>
      <c r="AL490" s="67"/>
      <c r="AM490" s="67"/>
      <c r="AN490" s="67"/>
      <c r="AO490" s="67"/>
      <c r="AP490" s="67"/>
      <c r="AQ490" s="67"/>
    </row>
    <row r="491" spans="34:43" x14ac:dyDescent="0.45">
      <c r="AH491" s="67"/>
      <c r="AI491" s="67"/>
      <c r="AJ491" s="67"/>
      <c r="AK491" s="67"/>
      <c r="AL491" s="67"/>
      <c r="AM491" s="67"/>
      <c r="AN491" s="67"/>
      <c r="AO491" s="67"/>
      <c r="AP491" s="67"/>
      <c r="AQ491" s="67"/>
    </row>
    <row r="492" spans="34:43" x14ac:dyDescent="0.45">
      <c r="AH492" s="67"/>
      <c r="AI492" s="67"/>
      <c r="AJ492" s="67"/>
      <c r="AK492" s="67"/>
      <c r="AL492" s="67"/>
      <c r="AM492" s="67"/>
      <c r="AN492" s="67"/>
      <c r="AO492" s="67"/>
      <c r="AP492" s="67"/>
      <c r="AQ492" s="67"/>
    </row>
    <row r="493" spans="34:43" x14ac:dyDescent="0.45">
      <c r="AH493" s="67"/>
      <c r="AI493" s="67"/>
      <c r="AJ493" s="67"/>
      <c r="AK493" s="67"/>
      <c r="AL493" s="67"/>
      <c r="AM493" s="67"/>
      <c r="AN493" s="67"/>
      <c r="AO493" s="67"/>
      <c r="AP493" s="67"/>
      <c r="AQ493" s="67"/>
    </row>
    <row r="494" spans="34:43" x14ac:dyDescent="0.45">
      <c r="AH494" s="67"/>
      <c r="AI494" s="67"/>
      <c r="AJ494" s="67"/>
      <c r="AK494" s="67"/>
      <c r="AL494" s="67"/>
      <c r="AM494" s="67"/>
      <c r="AN494" s="67"/>
      <c r="AO494" s="67"/>
      <c r="AP494" s="67"/>
      <c r="AQ494" s="67"/>
    </row>
    <row r="495" spans="34:43" x14ac:dyDescent="0.45">
      <c r="AH495" s="67"/>
      <c r="AI495" s="67"/>
      <c r="AJ495" s="67"/>
      <c r="AK495" s="67"/>
      <c r="AL495" s="67"/>
      <c r="AM495" s="67"/>
      <c r="AN495" s="67"/>
      <c r="AO495" s="67"/>
      <c r="AP495" s="67"/>
      <c r="AQ495" s="67"/>
    </row>
    <row r="496" spans="34:43" x14ac:dyDescent="0.45">
      <c r="AH496" s="67"/>
      <c r="AI496" s="67"/>
      <c r="AJ496" s="67"/>
      <c r="AK496" s="67"/>
      <c r="AL496" s="67"/>
      <c r="AM496" s="67"/>
      <c r="AN496" s="67"/>
      <c r="AO496" s="67"/>
      <c r="AP496" s="67"/>
      <c r="AQ496" s="67"/>
    </row>
    <row r="497" spans="34:43" x14ac:dyDescent="0.45">
      <c r="AH497" s="67"/>
      <c r="AI497" s="67"/>
      <c r="AJ497" s="67"/>
      <c r="AK497" s="67"/>
      <c r="AL497" s="67"/>
      <c r="AM497" s="67"/>
      <c r="AN497" s="67"/>
      <c r="AO497" s="67"/>
      <c r="AP497" s="67"/>
      <c r="AQ497" s="67"/>
    </row>
    <row r="498" spans="34:43" x14ac:dyDescent="0.45">
      <c r="AH498" s="67"/>
      <c r="AI498" s="67"/>
      <c r="AJ498" s="67"/>
      <c r="AK498" s="67"/>
      <c r="AL498" s="67"/>
      <c r="AM498" s="67"/>
      <c r="AN498" s="67"/>
      <c r="AO498" s="67"/>
      <c r="AP498" s="67"/>
      <c r="AQ498" s="67"/>
    </row>
    <row r="499" spans="34:43" x14ac:dyDescent="0.45">
      <c r="AH499" s="67"/>
      <c r="AI499" s="67"/>
      <c r="AJ499" s="67"/>
      <c r="AK499" s="67"/>
      <c r="AL499" s="67"/>
      <c r="AM499" s="67"/>
      <c r="AN499" s="67"/>
      <c r="AO499" s="67"/>
      <c r="AP499" s="67"/>
      <c r="AQ499" s="67"/>
    </row>
    <row r="500" spans="34:43" x14ac:dyDescent="0.45">
      <c r="AH500" s="67"/>
      <c r="AI500" s="67"/>
      <c r="AJ500" s="67"/>
      <c r="AK500" s="67"/>
      <c r="AL500" s="67"/>
      <c r="AM500" s="67"/>
      <c r="AN500" s="67"/>
      <c r="AO500" s="67"/>
      <c r="AP500" s="67"/>
      <c r="AQ500" s="67"/>
    </row>
    <row r="501" spans="34:43" x14ac:dyDescent="0.45">
      <c r="AH501" s="67"/>
      <c r="AI501" s="67"/>
      <c r="AJ501" s="67"/>
      <c r="AK501" s="67"/>
      <c r="AL501" s="67"/>
      <c r="AM501" s="67"/>
      <c r="AN501" s="67"/>
      <c r="AO501" s="67"/>
      <c r="AP501" s="67"/>
      <c r="AQ501" s="67"/>
    </row>
    <row r="502" spans="34:43" x14ac:dyDescent="0.45">
      <c r="AH502" s="67"/>
      <c r="AI502" s="67"/>
      <c r="AJ502" s="67"/>
      <c r="AK502" s="67"/>
      <c r="AL502" s="67"/>
      <c r="AM502" s="67"/>
      <c r="AN502" s="67"/>
      <c r="AO502" s="67"/>
      <c r="AP502" s="67"/>
      <c r="AQ502" s="67"/>
    </row>
    <row r="503" spans="34:43" x14ac:dyDescent="0.45">
      <c r="AH503" s="67"/>
      <c r="AI503" s="67"/>
      <c r="AJ503" s="67"/>
      <c r="AK503" s="67"/>
      <c r="AL503" s="67"/>
      <c r="AM503" s="67"/>
      <c r="AN503" s="67"/>
      <c r="AO503" s="67"/>
      <c r="AP503" s="67"/>
      <c r="AQ503" s="67"/>
    </row>
    <row r="504" spans="34:43" x14ac:dyDescent="0.45">
      <c r="AH504" s="67"/>
      <c r="AI504" s="67"/>
      <c r="AJ504" s="67"/>
      <c r="AK504" s="67"/>
      <c r="AL504" s="67"/>
      <c r="AM504" s="67"/>
      <c r="AN504" s="67"/>
      <c r="AO504" s="67"/>
      <c r="AP504" s="67"/>
      <c r="AQ504" s="67"/>
    </row>
    <row r="505" spans="34:43" x14ac:dyDescent="0.45">
      <c r="AH505" s="67"/>
      <c r="AI505" s="67"/>
      <c r="AJ505" s="67"/>
      <c r="AK505" s="67"/>
      <c r="AL505" s="67"/>
      <c r="AM505" s="67"/>
      <c r="AN505" s="67"/>
      <c r="AO505" s="67"/>
      <c r="AP505" s="67"/>
      <c r="AQ505" s="67"/>
    </row>
    <row r="506" spans="34:43" x14ac:dyDescent="0.45">
      <c r="AH506" s="67"/>
      <c r="AI506" s="67"/>
      <c r="AJ506" s="67"/>
      <c r="AK506" s="67"/>
      <c r="AL506" s="67"/>
      <c r="AM506" s="67"/>
      <c r="AN506" s="67"/>
      <c r="AO506" s="67"/>
      <c r="AP506" s="67"/>
      <c r="AQ506" s="67"/>
    </row>
    <row r="507" spans="34:43" x14ac:dyDescent="0.45">
      <c r="AH507" s="67"/>
      <c r="AI507" s="67"/>
      <c r="AJ507" s="67"/>
      <c r="AK507" s="67"/>
      <c r="AL507" s="67"/>
      <c r="AM507" s="67"/>
      <c r="AN507" s="67"/>
      <c r="AO507" s="67"/>
      <c r="AP507" s="67"/>
      <c r="AQ507" s="67"/>
    </row>
    <row r="508" spans="34:43" x14ac:dyDescent="0.45">
      <c r="AH508" s="67"/>
      <c r="AI508" s="67"/>
      <c r="AJ508" s="67"/>
      <c r="AK508" s="67"/>
      <c r="AL508" s="67"/>
      <c r="AM508" s="67"/>
      <c r="AN508" s="67"/>
      <c r="AO508" s="67"/>
      <c r="AP508" s="67"/>
      <c r="AQ508" s="67"/>
    </row>
    <row r="509" spans="34:43" x14ac:dyDescent="0.45">
      <c r="AH509" s="67"/>
      <c r="AI509" s="67"/>
      <c r="AJ509" s="67"/>
      <c r="AK509" s="67"/>
      <c r="AL509" s="67"/>
      <c r="AM509" s="67"/>
      <c r="AN509" s="67"/>
      <c r="AO509" s="67"/>
      <c r="AP509" s="67"/>
      <c r="AQ509" s="67"/>
    </row>
    <row r="510" spans="34:43" x14ac:dyDescent="0.45">
      <c r="AH510" s="67"/>
      <c r="AI510" s="67"/>
      <c r="AJ510" s="67"/>
      <c r="AK510" s="67"/>
      <c r="AL510" s="67"/>
      <c r="AM510" s="67"/>
      <c r="AN510" s="67"/>
      <c r="AO510" s="67"/>
      <c r="AP510" s="67"/>
      <c r="AQ510" s="67"/>
    </row>
    <row r="511" spans="34:43" x14ac:dyDescent="0.45">
      <c r="AH511" s="67"/>
      <c r="AI511" s="67"/>
      <c r="AJ511" s="67"/>
      <c r="AK511" s="67"/>
      <c r="AL511" s="67"/>
      <c r="AM511" s="67"/>
      <c r="AN511" s="67"/>
      <c r="AO511" s="67"/>
      <c r="AP511" s="67"/>
      <c r="AQ511" s="67"/>
    </row>
    <row r="512" spans="34:43" x14ac:dyDescent="0.45">
      <c r="AH512" s="67"/>
      <c r="AI512" s="67"/>
      <c r="AJ512" s="67"/>
      <c r="AK512" s="67"/>
      <c r="AL512" s="67"/>
      <c r="AM512" s="67"/>
      <c r="AN512" s="67"/>
      <c r="AO512" s="67"/>
      <c r="AP512" s="67"/>
      <c r="AQ512" s="67"/>
    </row>
    <row r="513" spans="34:43" x14ac:dyDescent="0.45">
      <c r="AH513" s="67"/>
      <c r="AI513" s="67"/>
      <c r="AJ513" s="67"/>
      <c r="AK513" s="67"/>
      <c r="AL513" s="67"/>
      <c r="AM513" s="67"/>
      <c r="AN513" s="67"/>
      <c r="AO513" s="67"/>
      <c r="AP513" s="67"/>
      <c r="AQ513" s="67"/>
    </row>
    <row r="514" spans="34:43" x14ac:dyDescent="0.45">
      <c r="AH514" s="67"/>
      <c r="AI514" s="67"/>
      <c r="AJ514" s="67"/>
      <c r="AK514" s="67"/>
      <c r="AL514" s="67"/>
      <c r="AM514" s="67"/>
      <c r="AN514" s="67"/>
      <c r="AO514" s="67"/>
      <c r="AP514" s="67"/>
      <c r="AQ514" s="67"/>
    </row>
    <row r="515" spans="34:43" x14ac:dyDescent="0.45">
      <c r="AH515" s="67"/>
      <c r="AI515" s="67"/>
      <c r="AJ515" s="67"/>
      <c r="AK515" s="67"/>
      <c r="AL515" s="67"/>
      <c r="AM515" s="67"/>
      <c r="AN515" s="67"/>
      <c r="AO515" s="67"/>
      <c r="AP515" s="67"/>
      <c r="AQ515" s="67"/>
    </row>
    <row r="516" spans="34:43" x14ac:dyDescent="0.45">
      <c r="AH516" s="67"/>
      <c r="AI516" s="67"/>
      <c r="AJ516" s="67"/>
      <c r="AK516" s="67"/>
      <c r="AL516" s="67"/>
      <c r="AM516" s="67"/>
      <c r="AN516" s="67"/>
      <c r="AO516" s="67"/>
      <c r="AP516" s="67"/>
      <c r="AQ516" s="67"/>
    </row>
    <row r="517" spans="34:43" x14ac:dyDescent="0.45">
      <c r="AH517" s="67"/>
      <c r="AI517" s="67"/>
      <c r="AJ517" s="67"/>
      <c r="AK517" s="67"/>
      <c r="AL517" s="67"/>
      <c r="AM517" s="67"/>
      <c r="AN517" s="67"/>
      <c r="AO517" s="67"/>
      <c r="AP517" s="67"/>
      <c r="AQ517" s="67"/>
    </row>
    <row r="518" spans="34:43" x14ac:dyDescent="0.45">
      <c r="AH518" s="67"/>
      <c r="AI518" s="67"/>
      <c r="AJ518" s="67"/>
      <c r="AK518" s="67"/>
      <c r="AL518" s="67"/>
      <c r="AM518" s="67"/>
      <c r="AN518" s="67"/>
      <c r="AO518" s="67"/>
      <c r="AP518" s="67"/>
      <c r="AQ518" s="67"/>
    </row>
    <row r="519" spans="34:43" x14ac:dyDescent="0.45">
      <c r="AH519" s="67"/>
      <c r="AI519" s="67"/>
      <c r="AJ519" s="67"/>
      <c r="AK519" s="67"/>
      <c r="AL519" s="67"/>
      <c r="AM519" s="67"/>
      <c r="AN519" s="67"/>
      <c r="AO519" s="67"/>
      <c r="AP519" s="67"/>
      <c r="AQ519" s="67"/>
    </row>
    <row r="520" spans="34:43" x14ac:dyDescent="0.45">
      <c r="AH520" s="67"/>
      <c r="AI520" s="67"/>
      <c r="AJ520" s="67"/>
      <c r="AK520" s="67"/>
      <c r="AL520" s="67"/>
      <c r="AM520" s="67"/>
      <c r="AN520" s="67"/>
      <c r="AO520" s="67"/>
      <c r="AP520" s="67"/>
      <c r="AQ520" s="67"/>
    </row>
    <row r="521" spans="34:43" x14ac:dyDescent="0.45">
      <c r="AH521" s="67"/>
      <c r="AI521" s="67"/>
      <c r="AJ521" s="67"/>
      <c r="AK521" s="67"/>
      <c r="AL521" s="67"/>
      <c r="AM521" s="67"/>
      <c r="AN521" s="67"/>
      <c r="AO521" s="67"/>
      <c r="AP521" s="67"/>
      <c r="AQ521" s="67"/>
    </row>
    <row r="522" spans="34:43" x14ac:dyDescent="0.45">
      <c r="AH522" s="67"/>
      <c r="AI522" s="67"/>
      <c r="AJ522" s="67"/>
      <c r="AK522" s="67"/>
      <c r="AL522" s="67"/>
      <c r="AM522" s="67"/>
      <c r="AN522" s="67"/>
      <c r="AO522" s="67"/>
      <c r="AP522" s="67"/>
      <c r="AQ522" s="67"/>
    </row>
    <row r="523" spans="34:43" x14ac:dyDescent="0.45">
      <c r="AH523" s="67"/>
      <c r="AI523" s="67"/>
      <c r="AJ523" s="67"/>
      <c r="AK523" s="67"/>
      <c r="AL523" s="67"/>
      <c r="AM523" s="67"/>
      <c r="AN523" s="67"/>
      <c r="AO523" s="67"/>
      <c r="AP523" s="67"/>
      <c r="AQ523" s="67"/>
    </row>
    <row r="524" spans="34:43" x14ac:dyDescent="0.45">
      <c r="AH524" s="67"/>
      <c r="AI524" s="67"/>
      <c r="AJ524" s="67"/>
      <c r="AK524" s="67"/>
      <c r="AL524" s="67"/>
      <c r="AM524" s="67"/>
      <c r="AN524" s="67"/>
      <c r="AO524" s="67"/>
      <c r="AP524" s="67"/>
      <c r="AQ524" s="67"/>
    </row>
    <row r="525" spans="34:43" x14ac:dyDescent="0.45">
      <c r="AH525" s="67"/>
      <c r="AI525" s="67"/>
      <c r="AJ525" s="67"/>
      <c r="AK525" s="67"/>
      <c r="AL525" s="67"/>
      <c r="AM525" s="67"/>
      <c r="AN525" s="67"/>
      <c r="AO525" s="67"/>
      <c r="AP525" s="67"/>
      <c r="AQ525" s="67"/>
    </row>
    <row r="526" spans="34:43" x14ac:dyDescent="0.45">
      <c r="AH526" s="67"/>
      <c r="AI526" s="67"/>
      <c r="AJ526" s="67"/>
      <c r="AK526" s="67"/>
      <c r="AL526" s="67"/>
      <c r="AM526" s="67"/>
      <c r="AN526" s="67"/>
      <c r="AO526" s="67"/>
      <c r="AP526" s="67"/>
      <c r="AQ526" s="67"/>
    </row>
    <row r="527" spans="34:43" x14ac:dyDescent="0.45">
      <c r="AH527" s="67"/>
      <c r="AI527" s="67"/>
      <c r="AJ527" s="67"/>
      <c r="AK527" s="67"/>
      <c r="AL527" s="67"/>
      <c r="AM527" s="67"/>
      <c r="AN527" s="67"/>
      <c r="AO527" s="67"/>
      <c r="AP527" s="67"/>
      <c r="AQ527" s="67"/>
    </row>
    <row r="528" spans="34:43" x14ac:dyDescent="0.45">
      <c r="AH528" s="67"/>
      <c r="AI528" s="67"/>
      <c r="AJ528" s="67"/>
      <c r="AK528" s="67"/>
      <c r="AL528" s="67"/>
      <c r="AM528" s="67"/>
      <c r="AN528" s="67"/>
      <c r="AO528" s="67"/>
      <c r="AP528" s="67"/>
      <c r="AQ528" s="67"/>
    </row>
    <row r="529" spans="34:43" x14ac:dyDescent="0.45">
      <c r="AH529" s="67"/>
      <c r="AI529" s="67"/>
      <c r="AJ529" s="67"/>
      <c r="AK529" s="67"/>
      <c r="AL529" s="67"/>
      <c r="AM529" s="67"/>
      <c r="AN529" s="67"/>
      <c r="AO529" s="67"/>
      <c r="AP529" s="67"/>
      <c r="AQ529" s="67"/>
    </row>
    <row r="530" spans="34:43" x14ac:dyDescent="0.45">
      <c r="AH530" s="67"/>
      <c r="AI530" s="67"/>
      <c r="AJ530" s="67"/>
      <c r="AK530" s="67"/>
      <c r="AL530" s="67"/>
      <c r="AM530" s="67"/>
      <c r="AN530" s="67"/>
      <c r="AO530" s="67"/>
      <c r="AP530" s="67"/>
      <c r="AQ530" s="67"/>
    </row>
    <row r="531" spans="34:43" x14ac:dyDescent="0.45">
      <c r="AH531" s="67"/>
      <c r="AI531" s="67"/>
      <c r="AJ531" s="67"/>
      <c r="AK531" s="67"/>
      <c r="AL531" s="67"/>
      <c r="AM531" s="67"/>
      <c r="AN531" s="67"/>
      <c r="AO531" s="67"/>
      <c r="AP531" s="67"/>
      <c r="AQ531" s="67"/>
    </row>
    <row r="532" spans="34:43" x14ac:dyDescent="0.45">
      <c r="AH532" s="67"/>
      <c r="AI532" s="67"/>
      <c r="AJ532" s="67"/>
      <c r="AK532" s="67"/>
      <c r="AL532" s="67"/>
      <c r="AM532" s="67"/>
      <c r="AN532" s="67"/>
      <c r="AO532" s="67"/>
      <c r="AP532" s="67"/>
      <c r="AQ532" s="67"/>
    </row>
    <row r="533" spans="34:43" x14ac:dyDescent="0.45">
      <c r="AH533" s="67"/>
      <c r="AI533" s="67"/>
      <c r="AJ533" s="67"/>
      <c r="AK533" s="67"/>
      <c r="AL533" s="67"/>
      <c r="AM533" s="67"/>
      <c r="AN533" s="67"/>
      <c r="AO533" s="67"/>
      <c r="AP533" s="67"/>
      <c r="AQ533" s="67"/>
    </row>
    <row r="534" spans="34:43" x14ac:dyDescent="0.45">
      <c r="AH534" s="67"/>
      <c r="AI534" s="67"/>
      <c r="AJ534" s="67"/>
      <c r="AK534" s="67"/>
      <c r="AL534" s="67"/>
      <c r="AM534" s="67"/>
      <c r="AN534" s="67"/>
      <c r="AO534" s="67"/>
      <c r="AP534" s="67"/>
      <c r="AQ534" s="67"/>
    </row>
    <row r="535" spans="34:43" x14ac:dyDescent="0.45">
      <c r="AH535" s="67"/>
      <c r="AI535" s="67"/>
      <c r="AJ535" s="67"/>
      <c r="AK535" s="67"/>
      <c r="AL535" s="67"/>
      <c r="AM535" s="67"/>
      <c r="AN535" s="67"/>
      <c r="AO535" s="67"/>
      <c r="AP535" s="67"/>
      <c r="AQ535" s="67"/>
    </row>
    <row r="536" spans="34:43" x14ac:dyDescent="0.45">
      <c r="AH536" s="67"/>
      <c r="AI536" s="67"/>
      <c r="AJ536" s="67"/>
      <c r="AK536" s="67"/>
      <c r="AL536" s="67"/>
      <c r="AM536" s="67"/>
      <c r="AN536" s="67"/>
      <c r="AO536" s="67"/>
      <c r="AP536" s="67"/>
      <c r="AQ536" s="67"/>
    </row>
    <row r="537" spans="34:43" x14ac:dyDescent="0.45">
      <c r="AH537" s="67"/>
      <c r="AI537" s="67"/>
      <c r="AJ537" s="67"/>
      <c r="AK537" s="67"/>
      <c r="AL537" s="67"/>
      <c r="AM537" s="67"/>
      <c r="AN537" s="67"/>
      <c r="AO537" s="67"/>
      <c r="AP537" s="67"/>
      <c r="AQ537" s="67"/>
    </row>
    <row r="538" spans="34:43" x14ac:dyDescent="0.45">
      <c r="AH538" s="67"/>
      <c r="AI538" s="67"/>
      <c r="AJ538" s="67"/>
      <c r="AK538" s="67"/>
      <c r="AL538" s="67"/>
      <c r="AM538" s="67"/>
      <c r="AN538" s="67"/>
      <c r="AO538" s="67"/>
      <c r="AP538" s="67"/>
      <c r="AQ538" s="67"/>
    </row>
    <row r="539" spans="34:43" x14ac:dyDescent="0.45">
      <c r="AH539" s="67"/>
      <c r="AI539" s="67"/>
      <c r="AJ539" s="67"/>
      <c r="AK539" s="67"/>
      <c r="AL539" s="67"/>
      <c r="AM539" s="67"/>
      <c r="AN539" s="67"/>
      <c r="AO539" s="67"/>
      <c r="AP539" s="67"/>
      <c r="AQ539" s="67"/>
    </row>
    <row r="540" spans="34:43" x14ac:dyDescent="0.45">
      <c r="AH540" s="67"/>
      <c r="AI540" s="67"/>
      <c r="AJ540" s="67"/>
      <c r="AK540" s="67"/>
      <c r="AL540" s="67"/>
      <c r="AM540" s="67"/>
      <c r="AN540" s="67"/>
      <c r="AO540" s="67"/>
      <c r="AP540" s="67"/>
      <c r="AQ540" s="67"/>
    </row>
    <row r="541" spans="34:43" x14ac:dyDescent="0.45">
      <c r="AH541" s="67"/>
      <c r="AI541" s="67"/>
      <c r="AJ541" s="67"/>
      <c r="AK541" s="67"/>
      <c r="AL541" s="67"/>
      <c r="AM541" s="67"/>
      <c r="AN541" s="67"/>
      <c r="AO541" s="67"/>
      <c r="AP541" s="67"/>
      <c r="AQ541" s="67"/>
    </row>
    <row r="542" spans="34:43" x14ac:dyDescent="0.45">
      <c r="AH542" s="67"/>
      <c r="AI542" s="67"/>
      <c r="AJ542" s="67"/>
      <c r="AK542" s="67"/>
      <c r="AL542" s="67"/>
      <c r="AM542" s="67"/>
      <c r="AN542" s="67"/>
      <c r="AO542" s="67"/>
      <c r="AP542" s="67"/>
      <c r="AQ542" s="67"/>
    </row>
    <row r="543" spans="34:43" x14ac:dyDescent="0.45">
      <c r="AH543" s="67"/>
      <c r="AI543" s="67"/>
      <c r="AJ543" s="67"/>
      <c r="AK543" s="67"/>
      <c r="AL543" s="67"/>
      <c r="AM543" s="67"/>
      <c r="AN543" s="67"/>
      <c r="AO543" s="67"/>
      <c r="AP543" s="67"/>
      <c r="AQ543" s="67"/>
    </row>
    <row r="544" spans="34:43" x14ac:dyDescent="0.45">
      <c r="AH544" s="67"/>
      <c r="AI544" s="67"/>
      <c r="AJ544" s="67"/>
      <c r="AK544" s="67"/>
      <c r="AL544" s="67"/>
      <c r="AM544" s="67"/>
      <c r="AN544" s="67"/>
      <c r="AO544" s="67"/>
      <c r="AP544" s="67"/>
      <c r="AQ544" s="67"/>
    </row>
    <row r="545" spans="34:43" x14ac:dyDescent="0.45">
      <c r="AH545" s="67"/>
      <c r="AI545" s="67"/>
      <c r="AJ545" s="67"/>
      <c r="AK545" s="67"/>
      <c r="AL545" s="67"/>
      <c r="AM545" s="67"/>
      <c r="AN545" s="67"/>
      <c r="AO545" s="67"/>
      <c r="AP545" s="67"/>
      <c r="AQ545" s="67"/>
    </row>
    <row r="546" spans="34:43" x14ac:dyDescent="0.45">
      <c r="AH546" s="67"/>
      <c r="AI546" s="67"/>
      <c r="AJ546" s="67"/>
      <c r="AK546" s="67"/>
      <c r="AL546" s="67"/>
      <c r="AM546" s="67"/>
      <c r="AN546" s="67"/>
      <c r="AO546" s="67"/>
      <c r="AP546" s="67"/>
      <c r="AQ546" s="67"/>
    </row>
    <row r="547" spans="34:43" x14ac:dyDescent="0.45">
      <c r="AH547" s="67"/>
      <c r="AI547" s="67"/>
      <c r="AJ547" s="67"/>
      <c r="AK547" s="67"/>
      <c r="AL547" s="67"/>
      <c r="AM547" s="67"/>
      <c r="AN547" s="67"/>
      <c r="AO547" s="67"/>
      <c r="AP547" s="67"/>
      <c r="AQ547" s="67"/>
    </row>
    <row r="548" spans="34:43" x14ac:dyDescent="0.45">
      <c r="AH548" s="67"/>
      <c r="AI548" s="67"/>
      <c r="AJ548" s="67"/>
      <c r="AK548" s="67"/>
      <c r="AL548" s="67"/>
      <c r="AM548" s="67"/>
      <c r="AN548" s="67"/>
      <c r="AO548" s="67"/>
      <c r="AP548" s="67"/>
      <c r="AQ548" s="67"/>
    </row>
    <row r="549" spans="34:43" x14ac:dyDescent="0.45">
      <c r="AH549" s="67"/>
      <c r="AI549" s="67"/>
      <c r="AJ549" s="67"/>
      <c r="AK549" s="67"/>
      <c r="AL549" s="67"/>
      <c r="AM549" s="67"/>
      <c r="AN549" s="67"/>
      <c r="AO549" s="67"/>
      <c r="AP549" s="67"/>
      <c r="AQ549" s="67"/>
    </row>
    <row r="550" spans="34:43" x14ac:dyDescent="0.45">
      <c r="AH550" s="67"/>
      <c r="AI550" s="67"/>
      <c r="AJ550" s="67"/>
      <c r="AK550" s="67"/>
      <c r="AL550" s="67"/>
      <c r="AM550" s="67"/>
      <c r="AN550" s="67"/>
      <c r="AO550" s="67"/>
      <c r="AP550" s="67"/>
      <c r="AQ550" s="67"/>
    </row>
    <row r="551" spans="34:43" x14ac:dyDescent="0.45">
      <c r="AH551" s="67"/>
      <c r="AI551" s="67"/>
      <c r="AJ551" s="67"/>
      <c r="AK551" s="67"/>
      <c r="AL551" s="67"/>
      <c r="AM551" s="67"/>
      <c r="AN551" s="67"/>
      <c r="AO551" s="67"/>
      <c r="AP551" s="67"/>
      <c r="AQ551" s="67"/>
    </row>
    <row r="552" spans="34:43" x14ac:dyDescent="0.45">
      <c r="AH552" s="67"/>
      <c r="AI552" s="67"/>
      <c r="AJ552" s="67"/>
      <c r="AK552" s="67"/>
      <c r="AL552" s="67"/>
      <c r="AM552" s="67"/>
      <c r="AN552" s="67"/>
      <c r="AO552" s="67"/>
      <c r="AP552" s="67"/>
      <c r="AQ552" s="67"/>
    </row>
    <row r="553" spans="34:43" x14ac:dyDescent="0.45">
      <c r="AH553" s="67"/>
      <c r="AI553" s="67"/>
      <c r="AJ553" s="67"/>
      <c r="AK553" s="67"/>
      <c r="AL553" s="67"/>
      <c r="AM553" s="67"/>
      <c r="AN553" s="67"/>
      <c r="AO553" s="67"/>
      <c r="AP553" s="67"/>
      <c r="AQ553" s="67"/>
    </row>
    <row r="554" spans="34:43" x14ac:dyDescent="0.45">
      <c r="AH554" s="67"/>
      <c r="AI554" s="67"/>
      <c r="AJ554" s="67"/>
      <c r="AK554" s="67"/>
      <c r="AL554" s="67"/>
      <c r="AM554" s="67"/>
      <c r="AN554" s="67"/>
      <c r="AO554" s="67"/>
      <c r="AP554" s="67"/>
      <c r="AQ554" s="67"/>
    </row>
    <row r="555" spans="34:43" x14ac:dyDescent="0.45">
      <c r="AH555" s="67"/>
      <c r="AI555" s="67"/>
      <c r="AJ555" s="67"/>
      <c r="AK555" s="67"/>
      <c r="AL555" s="67"/>
      <c r="AM555" s="67"/>
      <c r="AN555" s="67"/>
      <c r="AO555" s="67"/>
      <c r="AP555" s="67"/>
      <c r="AQ555" s="67"/>
    </row>
    <row r="556" spans="34:43" x14ac:dyDescent="0.45">
      <c r="AH556" s="67"/>
      <c r="AI556" s="67"/>
      <c r="AJ556" s="67"/>
      <c r="AK556" s="67"/>
      <c r="AL556" s="67"/>
      <c r="AM556" s="67"/>
      <c r="AN556" s="67"/>
      <c r="AO556" s="67"/>
      <c r="AP556" s="67"/>
      <c r="AQ556" s="67"/>
    </row>
    <row r="557" spans="34:43" x14ac:dyDescent="0.45">
      <c r="AH557" s="67"/>
      <c r="AI557" s="67"/>
      <c r="AJ557" s="67"/>
      <c r="AK557" s="67"/>
      <c r="AL557" s="67"/>
      <c r="AM557" s="67"/>
      <c r="AN557" s="67"/>
      <c r="AO557" s="67"/>
      <c r="AP557" s="67"/>
      <c r="AQ557" s="67"/>
    </row>
    <row r="558" spans="34:43" x14ac:dyDescent="0.45">
      <c r="AH558" s="67"/>
      <c r="AI558" s="67"/>
      <c r="AJ558" s="67"/>
      <c r="AK558" s="67"/>
      <c r="AL558" s="67"/>
      <c r="AM558" s="67"/>
      <c r="AN558" s="67"/>
      <c r="AO558" s="67"/>
      <c r="AP558" s="67"/>
      <c r="AQ558" s="67"/>
    </row>
    <row r="559" spans="34:43" x14ac:dyDescent="0.45">
      <c r="AH559" s="67"/>
      <c r="AI559" s="67"/>
      <c r="AJ559" s="67"/>
      <c r="AK559" s="67"/>
      <c r="AL559" s="67"/>
      <c r="AM559" s="67"/>
      <c r="AN559" s="67"/>
      <c r="AO559" s="67"/>
      <c r="AP559" s="67"/>
      <c r="AQ559" s="67"/>
    </row>
    <row r="560" spans="34:43" x14ac:dyDescent="0.45">
      <c r="AH560" s="67"/>
      <c r="AI560" s="67"/>
      <c r="AJ560" s="67"/>
      <c r="AK560" s="67"/>
      <c r="AL560" s="67"/>
      <c r="AM560" s="67"/>
      <c r="AN560" s="67"/>
      <c r="AO560" s="67"/>
      <c r="AP560" s="67"/>
      <c r="AQ560" s="67"/>
    </row>
    <row r="561" spans="34:43" x14ac:dyDescent="0.45">
      <c r="AH561" s="67"/>
      <c r="AI561" s="67"/>
      <c r="AJ561" s="67"/>
      <c r="AK561" s="67"/>
      <c r="AL561" s="67"/>
      <c r="AM561" s="67"/>
      <c r="AN561" s="67"/>
      <c r="AO561" s="67"/>
      <c r="AP561" s="67"/>
      <c r="AQ561" s="67"/>
    </row>
    <row r="562" spans="34:43" x14ac:dyDescent="0.45">
      <c r="AH562" s="67"/>
      <c r="AI562" s="67"/>
      <c r="AJ562" s="67"/>
      <c r="AK562" s="67"/>
      <c r="AL562" s="67"/>
      <c r="AM562" s="67"/>
      <c r="AN562" s="67"/>
      <c r="AO562" s="67"/>
      <c r="AP562" s="67"/>
      <c r="AQ562" s="67"/>
    </row>
    <row r="563" spans="34:43" x14ac:dyDescent="0.45">
      <c r="AH563" s="67"/>
      <c r="AI563" s="67"/>
      <c r="AJ563" s="67"/>
      <c r="AK563" s="67"/>
      <c r="AL563" s="67"/>
      <c r="AM563" s="67"/>
      <c r="AN563" s="67"/>
      <c r="AO563" s="67"/>
      <c r="AP563" s="67"/>
      <c r="AQ563" s="67"/>
    </row>
    <row r="564" spans="34:43" x14ac:dyDescent="0.45">
      <c r="AH564" s="67"/>
      <c r="AI564" s="67"/>
      <c r="AJ564" s="67"/>
      <c r="AK564" s="67"/>
      <c r="AL564" s="67"/>
      <c r="AM564" s="67"/>
      <c r="AN564" s="67"/>
      <c r="AO564" s="67"/>
      <c r="AP564" s="67"/>
      <c r="AQ564" s="67"/>
    </row>
    <row r="565" spans="34:43" x14ac:dyDescent="0.45">
      <c r="AH565" s="67"/>
      <c r="AI565" s="67"/>
      <c r="AJ565" s="67"/>
      <c r="AK565" s="67"/>
      <c r="AL565" s="67"/>
      <c r="AM565" s="67"/>
      <c r="AN565" s="67"/>
      <c r="AO565" s="67"/>
      <c r="AP565" s="67"/>
      <c r="AQ565" s="67"/>
    </row>
    <row r="566" spans="34:43" x14ac:dyDescent="0.45">
      <c r="AH566" s="67"/>
      <c r="AI566" s="67"/>
      <c r="AJ566" s="67"/>
      <c r="AK566" s="67"/>
      <c r="AL566" s="67"/>
      <c r="AM566" s="67"/>
      <c r="AN566" s="67"/>
      <c r="AO566" s="67"/>
      <c r="AP566" s="67"/>
      <c r="AQ566" s="67"/>
    </row>
    <row r="567" spans="34:43" x14ac:dyDescent="0.45">
      <c r="AH567" s="67"/>
      <c r="AI567" s="67"/>
      <c r="AJ567" s="67"/>
      <c r="AK567" s="67"/>
      <c r="AL567" s="67"/>
      <c r="AM567" s="67"/>
      <c r="AN567" s="67"/>
      <c r="AO567" s="67"/>
      <c r="AP567" s="67"/>
      <c r="AQ567" s="67"/>
    </row>
    <row r="568" spans="34:43" x14ac:dyDescent="0.45">
      <c r="AH568" s="67"/>
      <c r="AI568" s="67"/>
      <c r="AJ568" s="67"/>
      <c r="AK568" s="67"/>
      <c r="AL568" s="67"/>
      <c r="AM568" s="67"/>
      <c r="AN568" s="67"/>
      <c r="AO568" s="67"/>
      <c r="AP568" s="67"/>
      <c r="AQ568" s="67"/>
    </row>
    <row r="569" spans="34:43" x14ac:dyDescent="0.45">
      <c r="AH569" s="67"/>
      <c r="AI569" s="67"/>
      <c r="AJ569" s="67"/>
      <c r="AK569" s="67"/>
      <c r="AL569" s="67"/>
      <c r="AM569" s="67"/>
      <c r="AN569" s="67"/>
      <c r="AO569" s="67"/>
      <c r="AP569" s="67"/>
      <c r="AQ569" s="67"/>
    </row>
    <row r="570" spans="34:43" x14ac:dyDescent="0.45">
      <c r="AH570" s="67"/>
      <c r="AI570" s="67"/>
      <c r="AJ570" s="67"/>
      <c r="AK570" s="67"/>
      <c r="AL570" s="67"/>
      <c r="AM570" s="67"/>
      <c r="AN570" s="67"/>
      <c r="AO570" s="67"/>
      <c r="AP570" s="67"/>
      <c r="AQ570" s="67"/>
    </row>
    <row r="571" spans="34:43" x14ac:dyDescent="0.45">
      <c r="AH571" s="67"/>
      <c r="AI571" s="67"/>
      <c r="AJ571" s="67"/>
      <c r="AK571" s="67"/>
      <c r="AL571" s="67"/>
      <c r="AM571" s="67"/>
      <c r="AN571" s="67"/>
      <c r="AO571" s="67"/>
      <c r="AP571" s="67"/>
      <c r="AQ571" s="67"/>
    </row>
    <row r="572" spans="34:43" x14ac:dyDescent="0.45">
      <c r="AH572" s="67"/>
      <c r="AI572" s="67"/>
      <c r="AJ572" s="67"/>
      <c r="AK572" s="67"/>
      <c r="AL572" s="67"/>
      <c r="AM572" s="67"/>
      <c r="AN572" s="67"/>
      <c r="AO572" s="67"/>
      <c r="AP572" s="67"/>
      <c r="AQ572" s="67"/>
    </row>
    <row r="573" spans="34:43" x14ac:dyDescent="0.45">
      <c r="AH573" s="67"/>
      <c r="AI573" s="67"/>
      <c r="AJ573" s="67"/>
      <c r="AK573" s="67"/>
      <c r="AL573" s="67"/>
      <c r="AM573" s="67"/>
      <c r="AN573" s="67"/>
      <c r="AO573" s="67"/>
      <c r="AP573" s="67"/>
      <c r="AQ573" s="67"/>
    </row>
    <row r="574" spans="34:43" x14ac:dyDescent="0.45">
      <c r="AH574" s="67"/>
      <c r="AI574" s="67"/>
      <c r="AJ574" s="67"/>
      <c r="AK574" s="67"/>
      <c r="AL574" s="67"/>
      <c r="AM574" s="67"/>
      <c r="AN574" s="67"/>
      <c r="AO574" s="67"/>
      <c r="AP574" s="67"/>
      <c r="AQ574" s="67"/>
    </row>
    <row r="575" spans="34:43" x14ac:dyDescent="0.45">
      <c r="AH575" s="67"/>
      <c r="AI575" s="67"/>
      <c r="AJ575" s="67"/>
      <c r="AK575" s="67"/>
      <c r="AL575" s="67"/>
      <c r="AM575" s="67"/>
      <c r="AN575" s="67"/>
      <c r="AO575" s="67"/>
      <c r="AP575" s="67"/>
      <c r="AQ575" s="67"/>
    </row>
    <row r="576" spans="34:43" x14ac:dyDescent="0.45">
      <c r="AH576" s="67"/>
      <c r="AI576" s="67"/>
      <c r="AJ576" s="67"/>
      <c r="AK576" s="67"/>
      <c r="AL576" s="67"/>
      <c r="AM576" s="67"/>
      <c r="AN576" s="67"/>
      <c r="AO576" s="67"/>
      <c r="AP576" s="67"/>
      <c r="AQ576" s="67"/>
    </row>
    <row r="577" spans="34:43" x14ac:dyDescent="0.45">
      <c r="AH577" s="67"/>
      <c r="AI577" s="67"/>
      <c r="AJ577" s="67"/>
      <c r="AK577" s="67"/>
      <c r="AL577" s="67"/>
      <c r="AM577" s="67"/>
      <c r="AN577" s="67"/>
      <c r="AO577" s="67"/>
      <c r="AP577" s="67"/>
      <c r="AQ577" s="67"/>
    </row>
    <row r="578" spans="34:43" x14ac:dyDescent="0.45">
      <c r="AH578" s="67"/>
      <c r="AI578" s="67"/>
      <c r="AJ578" s="67"/>
      <c r="AK578" s="67"/>
      <c r="AL578" s="67"/>
      <c r="AM578" s="67"/>
      <c r="AN578" s="67"/>
      <c r="AO578" s="67"/>
      <c r="AP578" s="67"/>
      <c r="AQ578" s="67"/>
    </row>
    <row r="579" spans="34:43" x14ac:dyDescent="0.45">
      <c r="AH579" s="67"/>
      <c r="AI579" s="67"/>
      <c r="AJ579" s="67"/>
      <c r="AK579" s="67"/>
      <c r="AL579" s="67"/>
      <c r="AM579" s="67"/>
      <c r="AN579" s="67"/>
      <c r="AO579" s="67"/>
      <c r="AP579" s="67"/>
      <c r="AQ579" s="67"/>
    </row>
    <row r="580" spans="34:43" x14ac:dyDescent="0.45">
      <c r="AH580" s="67"/>
      <c r="AI580" s="67"/>
      <c r="AJ580" s="67"/>
      <c r="AK580" s="67"/>
      <c r="AL580" s="67"/>
      <c r="AM580" s="67"/>
      <c r="AN580" s="67"/>
      <c r="AO580" s="67"/>
      <c r="AP580" s="67"/>
      <c r="AQ580" s="67"/>
    </row>
    <row r="581" spans="34:43" x14ac:dyDescent="0.45">
      <c r="AH581" s="67"/>
      <c r="AI581" s="67"/>
      <c r="AJ581" s="67"/>
      <c r="AK581" s="67"/>
      <c r="AL581" s="67"/>
      <c r="AM581" s="67"/>
      <c r="AN581" s="67"/>
      <c r="AO581" s="67"/>
      <c r="AP581" s="67"/>
      <c r="AQ581" s="67"/>
    </row>
    <row r="582" spans="34:43" x14ac:dyDescent="0.45">
      <c r="AH582" s="67"/>
      <c r="AI582" s="67"/>
      <c r="AJ582" s="67"/>
      <c r="AK582" s="67"/>
      <c r="AL582" s="67"/>
      <c r="AM582" s="67"/>
      <c r="AN582" s="67"/>
      <c r="AO582" s="67"/>
      <c r="AP582" s="67"/>
      <c r="AQ582" s="67"/>
    </row>
    <row r="583" spans="34:43" x14ac:dyDescent="0.45">
      <c r="AH583" s="67"/>
      <c r="AI583" s="67"/>
      <c r="AJ583" s="67"/>
      <c r="AK583" s="67"/>
      <c r="AL583" s="67"/>
      <c r="AM583" s="67"/>
      <c r="AN583" s="67"/>
      <c r="AO583" s="67"/>
      <c r="AP583" s="67"/>
      <c r="AQ583" s="67"/>
    </row>
    <row r="584" spans="34:43" x14ac:dyDescent="0.45">
      <c r="AH584" s="67"/>
      <c r="AI584" s="67"/>
      <c r="AJ584" s="67"/>
      <c r="AK584" s="67"/>
      <c r="AL584" s="67"/>
      <c r="AM584" s="67"/>
      <c r="AN584" s="67"/>
      <c r="AO584" s="67"/>
      <c r="AP584" s="67"/>
      <c r="AQ584" s="67"/>
    </row>
    <row r="585" spans="34:43" x14ac:dyDescent="0.45">
      <c r="AH585" s="67"/>
      <c r="AI585" s="67"/>
      <c r="AJ585" s="67"/>
      <c r="AK585" s="67"/>
      <c r="AL585" s="67"/>
      <c r="AM585" s="67"/>
      <c r="AN585" s="67"/>
      <c r="AO585" s="67"/>
      <c r="AP585" s="67"/>
      <c r="AQ585" s="67"/>
    </row>
    <row r="586" spans="34:43" x14ac:dyDescent="0.45">
      <c r="AH586" s="67"/>
      <c r="AI586" s="67"/>
      <c r="AJ586" s="67"/>
      <c r="AK586" s="67"/>
      <c r="AL586" s="67"/>
      <c r="AM586" s="67"/>
      <c r="AN586" s="67"/>
      <c r="AO586" s="67"/>
      <c r="AP586" s="67"/>
      <c r="AQ586" s="67"/>
    </row>
    <row r="587" spans="34:43" x14ac:dyDescent="0.45">
      <c r="AH587" s="67"/>
      <c r="AI587" s="67"/>
      <c r="AJ587" s="67"/>
      <c r="AK587" s="67"/>
      <c r="AL587" s="67"/>
      <c r="AM587" s="67"/>
      <c r="AN587" s="67"/>
      <c r="AO587" s="67"/>
      <c r="AP587" s="67"/>
      <c r="AQ587" s="67"/>
    </row>
    <row r="588" spans="34:43" x14ac:dyDescent="0.45">
      <c r="AH588" s="67"/>
      <c r="AI588" s="67"/>
      <c r="AJ588" s="67"/>
      <c r="AK588" s="67"/>
      <c r="AL588" s="67"/>
      <c r="AM588" s="67"/>
      <c r="AN588" s="67"/>
      <c r="AO588" s="67"/>
      <c r="AP588" s="67"/>
      <c r="AQ588" s="67"/>
    </row>
    <row r="589" spans="34:43" x14ac:dyDescent="0.45">
      <c r="AH589" s="67"/>
      <c r="AI589" s="67"/>
      <c r="AJ589" s="67"/>
      <c r="AK589" s="67"/>
      <c r="AL589" s="67"/>
      <c r="AM589" s="67"/>
      <c r="AN589" s="67"/>
      <c r="AO589" s="67"/>
      <c r="AP589" s="67"/>
      <c r="AQ589" s="67"/>
    </row>
    <row r="590" spans="34:43" x14ac:dyDescent="0.45">
      <c r="AH590" s="67"/>
      <c r="AI590" s="67"/>
      <c r="AJ590" s="67"/>
      <c r="AK590" s="67"/>
      <c r="AL590" s="67"/>
      <c r="AM590" s="67"/>
      <c r="AN590" s="67"/>
      <c r="AO590" s="67"/>
      <c r="AP590" s="67"/>
      <c r="AQ590" s="67"/>
    </row>
    <row r="591" spans="34:43" x14ac:dyDescent="0.45">
      <c r="AH591" s="67"/>
      <c r="AI591" s="67"/>
      <c r="AJ591" s="67"/>
      <c r="AK591" s="67"/>
      <c r="AL591" s="67"/>
      <c r="AM591" s="67"/>
      <c r="AN591" s="67"/>
      <c r="AO591" s="67"/>
      <c r="AP591" s="67"/>
      <c r="AQ591" s="67"/>
    </row>
    <row r="592" spans="34:43" x14ac:dyDescent="0.45">
      <c r="AH592" s="67"/>
      <c r="AI592" s="67"/>
      <c r="AJ592" s="67"/>
      <c r="AK592" s="67"/>
      <c r="AL592" s="67"/>
      <c r="AM592" s="67"/>
      <c r="AN592" s="67"/>
      <c r="AO592" s="67"/>
      <c r="AP592" s="67"/>
      <c r="AQ592" s="67"/>
    </row>
    <row r="593" spans="34:43" x14ac:dyDescent="0.45">
      <c r="AH593" s="67"/>
      <c r="AI593" s="67"/>
      <c r="AJ593" s="67"/>
      <c r="AK593" s="67"/>
      <c r="AL593" s="67"/>
      <c r="AM593" s="67"/>
      <c r="AN593" s="67"/>
      <c r="AO593" s="67"/>
      <c r="AP593" s="67"/>
      <c r="AQ593" s="67"/>
    </row>
    <row r="594" spans="34:43" x14ac:dyDescent="0.45">
      <c r="AH594" s="67"/>
      <c r="AI594" s="67"/>
      <c r="AJ594" s="67"/>
      <c r="AK594" s="67"/>
      <c r="AL594" s="67"/>
      <c r="AM594" s="67"/>
      <c r="AN594" s="67"/>
      <c r="AO594" s="67"/>
      <c r="AP594" s="67"/>
      <c r="AQ594" s="67"/>
    </row>
    <row r="595" spans="34:43" x14ac:dyDescent="0.45">
      <c r="AH595" s="67"/>
      <c r="AI595" s="67"/>
      <c r="AJ595" s="67"/>
      <c r="AK595" s="67"/>
      <c r="AL595" s="67"/>
      <c r="AM595" s="67"/>
      <c r="AN595" s="67"/>
      <c r="AO595" s="67"/>
      <c r="AP595" s="67"/>
      <c r="AQ595" s="67"/>
    </row>
    <row r="596" spans="34:43" x14ac:dyDescent="0.45">
      <c r="AH596" s="67"/>
      <c r="AI596" s="67"/>
      <c r="AJ596" s="67"/>
      <c r="AK596" s="67"/>
      <c r="AL596" s="67"/>
      <c r="AM596" s="67"/>
      <c r="AN596" s="67"/>
      <c r="AO596" s="67"/>
      <c r="AP596" s="67"/>
      <c r="AQ596" s="67"/>
    </row>
    <row r="597" spans="34:43" x14ac:dyDescent="0.45">
      <c r="AH597" s="67"/>
      <c r="AI597" s="67"/>
      <c r="AJ597" s="67"/>
      <c r="AK597" s="67"/>
      <c r="AL597" s="67"/>
      <c r="AM597" s="67"/>
      <c r="AN597" s="67"/>
      <c r="AO597" s="67"/>
      <c r="AP597" s="67"/>
      <c r="AQ597" s="67"/>
    </row>
    <row r="598" spans="34:43" x14ac:dyDescent="0.45">
      <c r="AH598" s="67"/>
      <c r="AI598" s="67"/>
      <c r="AJ598" s="67"/>
      <c r="AK598" s="67"/>
      <c r="AL598" s="67"/>
      <c r="AM598" s="67"/>
      <c r="AN598" s="67"/>
      <c r="AO598" s="67"/>
      <c r="AP598" s="67"/>
      <c r="AQ598" s="67"/>
    </row>
    <row r="599" spans="34:43" x14ac:dyDescent="0.45">
      <c r="AH599" s="67"/>
      <c r="AI599" s="67"/>
      <c r="AJ599" s="67"/>
      <c r="AK599" s="67"/>
      <c r="AL599" s="67"/>
      <c r="AM599" s="67"/>
      <c r="AN599" s="67"/>
      <c r="AO599" s="67"/>
      <c r="AP599" s="67"/>
      <c r="AQ599" s="67"/>
    </row>
    <row r="600" spans="34:43" x14ac:dyDescent="0.45">
      <c r="AH600" s="67"/>
      <c r="AI600" s="67"/>
      <c r="AJ600" s="67"/>
      <c r="AK600" s="67"/>
      <c r="AL600" s="67"/>
      <c r="AM600" s="67"/>
      <c r="AN600" s="67"/>
      <c r="AO600" s="67"/>
      <c r="AP600" s="67"/>
      <c r="AQ600" s="67"/>
    </row>
    <row r="601" spans="34:43" x14ac:dyDescent="0.45">
      <c r="AH601" s="67"/>
      <c r="AI601" s="67"/>
      <c r="AJ601" s="67"/>
      <c r="AK601" s="67"/>
      <c r="AL601" s="67"/>
      <c r="AM601" s="67"/>
      <c r="AN601" s="67"/>
      <c r="AO601" s="67"/>
      <c r="AP601" s="67"/>
      <c r="AQ601" s="67"/>
    </row>
    <row r="602" spans="34:43" x14ac:dyDescent="0.45">
      <c r="AH602" s="67"/>
      <c r="AI602" s="67"/>
      <c r="AJ602" s="67"/>
      <c r="AK602" s="67"/>
      <c r="AL602" s="67"/>
      <c r="AM602" s="67"/>
      <c r="AN602" s="67"/>
      <c r="AO602" s="67"/>
      <c r="AP602" s="67"/>
      <c r="AQ602" s="67"/>
    </row>
    <row r="603" spans="34:43" x14ac:dyDescent="0.45">
      <c r="AH603" s="67"/>
      <c r="AI603" s="67"/>
      <c r="AJ603" s="67"/>
      <c r="AK603" s="67"/>
      <c r="AL603" s="67"/>
      <c r="AM603" s="67"/>
      <c r="AN603" s="67"/>
      <c r="AO603" s="67"/>
      <c r="AP603" s="67"/>
      <c r="AQ603" s="67"/>
    </row>
    <row r="604" spans="34:43" x14ac:dyDescent="0.45">
      <c r="AH604" s="67"/>
      <c r="AI604" s="67"/>
      <c r="AJ604" s="67"/>
      <c r="AK604" s="67"/>
      <c r="AL604" s="67"/>
      <c r="AM604" s="67"/>
      <c r="AN604" s="67"/>
      <c r="AO604" s="67"/>
      <c r="AP604" s="67"/>
      <c r="AQ604" s="67"/>
    </row>
    <row r="605" spans="34:43" x14ac:dyDescent="0.45">
      <c r="AH605" s="67"/>
      <c r="AI605" s="67"/>
      <c r="AJ605" s="67"/>
      <c r="AK605" s="67"/>
      <c r="AL605" s="67"/>
      <c r="AM605" s="67"/>
      <c r="AN605" s="67"/>
      <c r="AO605" s="67"/>
      <c r="AP605" s="67"/>
      <c r="AQ605" s="67"/>
    </row>
    <row r="606" spans="34:43" x14ac:dyDescent="0.45">
      <c r="AH606" s="67"/>
      <c r="AI606" s="67"/>
      <c r="AJ606" s="67"/>
      <c r="AK606" s="67"/>
      <c r="AL606" s="67"/>
      <c r="AM606" s="67"/>
      <c r="AN606" s="67"/>
      <c r="AO606" s="67"/>
      <c r="AP606" s="67"/>
      <c r="AQ606" s="67"/>
    </row>
    <row r="607" spans="34:43" x14ac:dyDescent="0.45">
      <c r="AH607" s="67"/>
      <c r="AI607" s="67"/>
      <c r="AJ607" s="67"/>
      <c r="AK607" s="67"/>
      <c r="AL607" s="67"/>
      <c r="AM607" s="67"/>
      <c r="AN607" s="67"/>
      <c r="AO607" s="67"/>
      <c r="AP607" s="67"/>
      <c r="AQ607" s="67"/>
    </row>
    <row r="608" spans="34:43" x14ac:dyDescent="0.45">
      <c r="AH608" s="67"/>
      <c r="AI608" s="67"/>
      <c r="AJ608" s="67"/>
      <c r="AK608" s="67"/>
      <c r="AL608" s="67"/>
      <c r="AM608" s="67"/>
      <c r="AN608" s="67"/>
      <c r="AO608" s="67"/>
      <c r="AP608" s="67"/>
      <c r="AQ608" s="67"/>
    </row>
    <row r="609" spans="34:43" x14ac:dyDescent="0.45">
      <c r="AH609" s="67"/>
      <c r="AI609" s="67"/>
      <c r="AJ609" s="67"/>
      <c r="AK609" s="67"/>
      <c r="AL609" s="67"/>
      <c r="AM609" s="67"/>
      <c r="AN609" s="67"/>
      <c r="AO609" s="67"/>
      <c r="AP609" s="67"/>
      <c r="AQ609" s="67"/>
    </row>
    <row r="610" spans="34:43" x14ac:dyDescent="0.45">
      <c r="AH610" s="67"/>
      <c r="AI610" s="67"/>
      <c r="AJ610" s="67"/>
      <c r="AK610" s="67"/>
      <c r="AL610" s="67"/>
      <c r="AM610" s="67"/>
      <c r="AN610" s="67"/>
      <c r="AO610" s="67"/>
      <c r="AP610" s="67"/>
      <c r="AQ610" s="67"/>
    </row>
    <row r="611" spans="34:43" x14ac:dyDescent="0.45">
      <c r="AH611" s="67"/>
      <c r="AI611" s="67"/>
      <c r="AJ611" s="67"/>
      <c r="AK611" s="67"/>
      <c r="AL611" s="67"/>
      <c r="AM611" s="67"/>
      <c r="AN611" s="67"/>
      <c r="AO611" s="67"/>
      <c r="AP611" s="67"/>
      <c r="AQ611" s="67"/>
    </row>
    <row r="612" spans="34:43" x14ac:dyDescent="0.45">
      <c r="AH612" s="67"/>
      <c r="AI612" s="67"/>
      <c r="AJ612" s="67"/>
      <c r="AK612" s="67"/>
      <c r="AL612" s="67"/>
      <c r="AM612" s="67"/>
      <c r="AN612" s="67"/>
      <c r="AO612" s="67"/>
      <c r="AP612" s="67"/>
      <c r="AQ612" s="67"/>
    </row>
    <row r="613" spans="34:43" x14ac:dyDescent="0.45">
      <c r="AH613" s="67"/>
      <c r="AI613" s="67"/>
      <c r="AJ613" s="67"/>
      <c r="AK613" s="67"/>
      <c r="AL613" s="67"/>
      <c r="AM613" s="67"/>
      <c r="AN613" s="67"/>
      <c r="AO613" s="67"/>
      <c r="AP613" s="67"/>
      <c r="AQ613" s="67"/>
    </row>
    <row r="614" spans="34:43" x14ac:dyDescent="0.45">
      <c r="AH614" s="67"/>
      <c r="AI614" s="67"/>
      <c r="AJ614" s="67"/>
      <c r="AK614" s="67"/>
      <c r="AL614" s="67"/>
      <c r="AM614" s="67"/>
      <c r="AN614" s="67"/>
      <c r="AO614" s="67"/>
      <c r="AP614" s="67"/>
      <c r="AQ614" s="67"/>
    </row>
    <row r="615" spans="34:43" x14ac:dyDescent="0.45">
      <c r="AH615" s="67"/>
      <c r="AI615" s="67"/>
      <c r="AJ615" s="67"/>
      <c r="AK615" s="67"/>
      <c r="AL615" s="67"/>
      <c r="AM615" s="67"/>
      <c r="AN615" s="67"/>
      <c r="AO615" s="67"/>
      <c r="AP615" s="67"/>
      <c r="AQ615" s="67"/>
    </row>
    <row r="616" spans="34:43" x14ac:dyDescent="0.45">
      <c r="AH616" s="67"/>
      <c r="AI616" s="67"/>
      <c r="AJ616" s="67"/>
      <c r="AK616" s="67"/>
      <c r="AL616" s="67"/>
      <c r="AM616" s="67"/>
      <c r="AN616" s="67"/>
      <c r="AO616" s="67"/>
      <c r="AP616" s="67"/>
      <c r="AQ616" s="67"/>
    </row>
    <row r="617" spans="34:43" x14ac:dyDescent="0.45">
      <c r="AH617" s="67"/>
      <c r="AI617" s="67"/>
      <c r="AJ617" s="67"/>
      <c r="AK617" s="67"/>
      <c r="AL617" s="67"/>
      <c r="AM617" s="67"/>
      <c r="AN617" s="67"/>
      <c r="AO617" s="67"/>
      <c r="AP617" s="67"/>
      <c r="AQ617" s="67"/>
    </row>
    <row r="618" spans="34:43" x14ac:dyDescent="0.45">
      <c r="AH618" s="67"/>
      <c r="AI618" s="67"/>
      <c r="AJ618" s="67"/>
      <c r="AK618" s="67"/>
      <c r="AL618" s="67"/>
      <c r="AM618" s="67"/>
      <c r="AN618" s="67"/>
      <c r="AO618" s="67"/>
      <c r="AP618" s="67"/>
      <c r="AQ618" s="67"/>
    </row>
    <row r="619" spans="34:43" x14ac:dyDescent="0.45">
      <c r="AH619" s="67"/>
      <c r="AI619" s="67"/>
      <c r="AJ619" s="67"/>
      <c r="AK619" s="67"/>
      <c r="AL619" s="67"/>
      <c r="AM619" s="67"/>
      <c r="AN619" s="67"/>
      <c r="AO619" s="67"/>
      <c r="AP619" s="67"/>
      <c r="AQ619" s="67"/>
    </row>
    <row r="620" spans="34:43" x14ac:dyDescent="0.45">
      <c r="AH620" s="67"/>
      <c r="AI620" s="67"/>
      <c r="AJ620" s="67"/>
      <c r="AK620" s="67"/>
      <c r="AL620" s="67"/>
      <c r="AM620" s="67"/>
      <c r="AN620" s="67"/>
      <c r="AO620" s="67"/>
      <c r="AP620" s="67"/>
      <c r="AQ620" s="67"/>
    </row>
    <row r="621" spans="34:43" x14ac:dyDescent="0.45">
      <c r="AH621" s="67"/>
      <c r="AI621" s="67"/>
      <c r="AJ621" s="67"/>
      <c r="AK621" s="67"/>
      <c r="AL621" s="67"/>
      <c r="AM621" s="67"/>
      <c r="AN621" s="67"/>
      <c r="AO621" s="67"/>
      <c r="AP621" s="67"/>
      <c r="AQ621" s="67"/>
    </row>
    <row r="622" spans="34:43" x14ac:dyDescent="0.45">
      <c r="AH622" s="67"/>
      <c r="AI622" s="67"/>
      <c r="AJ622" s="67"/>
      <c r="AK622" s="67"/>
      <c r="AL622" s="67"/>
      <c r="AM622" s="67"/>
      <c r="AN622" s="67"/>
      <c r="AO622" s="67"/>
      <c r="AP622" s="67"/>
      <c r="AQ622" s="67"/>
    </row>
    <row r="623" spans="34:43" x14ac:dyDescent="0.45">
      <c r="AH623" s="67"/>
      <c r="AI623" s="67"/>
      <c r="AJ623" s="67"/>
      <c r="AK623" s="67"/>
      <c r="AL623" s="67"/>
      <c r="AM623" s="67"/>
      <c r="AN623" s="67"/>
      <c r="AO623" s="67"/>
      <c r="AP623" s="67"/>
      <c r="AQ623" s="67"/>
    </row>
    <row r="624" spans="34:43" x14ac:dyDescent="0.45">
      <c r="AH624" s="67"/>
      <c r="AI624" s="67"/>
      <c r="AJ624" s="67"/>
      <c r="AK624" s="67"/>
      <c r="AL624" s="67"/>
      <c r="AM624" s="67"/>
      <c r="AN624" s="67"/>
      <c r="AO624" s="67"/>
      <c r="AP624" s="67"/>
      <c r="AQ624" s="67"/>
    </row>
    <row r="625" spans="34:43" x14ac:dyDescent="0.45">
      <c r="AH625" s="67"/>
      <c r="AI625" s="67"/>
      <c r="AJ625" s="67"/>
      <c r="AK625" s="67"/>
      <c r="AL625" s="67"/>
      <c r="AM625" s="67"/>
      <c r="AN625" s="67"/>
      <c r="AO625" s="67"/>
      <c r="AP625" s="67"/>
      <c r="AQ625" s="67"/>
    </row>
    <row r="626" spans="34:43" x14ac:dyDescent="0.45">
      <c r="AH626" s="67"/>
      <c r="AI626" s="67"/>
      <c r="AJ626" s="67"/>
      <c r="AK626" s="67"/>
      <c r="AL626" s="67"/>
      <c r="AM626" s="67"/>
      <c r="AN626" s="67"/>
      <c r="AO626" s="67"/>
      <c r="AP626" s="67"/>
      <c r="AQ626" s="67"/>
    </row>
    <row r="627" spans="34:43" x14ac:dyDescent="0.45">
      <c r="AH627" s="67"/>
      <c r="AI627" s="67"/>
      <c r="AJ627" s="67"/>
      <c r="AK627" s="67"/>
      <c r="AL627" s="67"/>
      <c r="AM627" s="67"/>
      <c r="AN627" s="67"/>
      <c r="AO627" s="67"/>
      <c r="AP627" s="67"/>
      <c r="AQ627" s="67"/>
    </row>
    <row r="628" spans="34:43" x14ac:dyDescent="0.45">
      <c r="AH628" s="67"/>
      <c r="AI628" s="67"/>
      <c r="AJ628" s="67"/>
      <c r="AK628" s="67"/>
      <c r="AL628" s="67"/>
      <c r="AM628" s="67"/>
      <c r="AN628" s="67"/>
      <c r="AO628" s="67"/>
      <c r="AP628" s="67"/>
      <c r="AQ628" s="67"/>
    </row>
    <row r="629" spans="34:43" x14ac:dyDescent="0.45">
      <c r="AH629" s="67"/>
      <c r="AI629" s="67"/>
      <c r="AJ629" s="67"/>
      <c r="AK629" s="67"/>
      <c r="AL629" s="67"/>
      <c r="AM629" s="67"/>
      <c r="AN629" s="67"/>
      <c r="AO629" s="67"/>
      <c r="AP629" s="67"/>
      <c r="AQ629" s="67"/>
    </row>
    <row r="630" spans="34:43" x14ac:dyDescent="0.45">
      <c r="AH630" s="67"/>
      <c r="AI630" s="67"/>
      <c r="AJ630" s="67"/>
      <c r="AK630" s="67"/>
      <c r="AL630" s="67"/>
      <c r="AM630" s="67"/>
      <c r="AN630" s="67"/>
      <c r="AO630" s="67"/>
      <c r="AP630" s="67"/>
      <c r="AQ630" s="67"/>
    </row>
    <row r="631" spans="34:43" x14ac:dyDescent="0.45">
      <c r="AH631" s="67"/>
      <c r="AI631" s="67"/>
      <c r="AJ631" s="67"/>
      <c r="AK631" s="67"/>
      <c r="AL631" s="67"/>
      <c r="AM631" s="67"/>
      <c r="AN631" s="67"/>
      <c r="AO631" s="67"/>
      <c r="AP631" s="67"/>
      <c r="AQ631" s="67"/>
    </row>
    <row r="632" spans="34:43" x14ac:dyDescent="0.45">
      <c r="AH632" s="67"/>
      <c r="AI632" s="67"/>
      <c r="AJ632" s="67"/>
      <c r="AK632" s="67"/>
      <c r="AL632" s="67"/>
      <c r="AM632" s="67"/>
      <c r="AN632" s="67"/>
      <c r="AO632" s="67"/>
      <c r="AP632" s="67"/>
      <c r="AQ632" s="67"/>
    </row>
    <row r="633" spans="34:43" x14ac:dyDescent="0.45">
      <c r="AH633" s="67"/>
      <c r="AI633" s="67"/>
      <c r="AJ633" s="67"/>
      <c r="AK633" s="67"/>
      <c r="AL633" s="67"/>
      <c r="AM633" s="67"/>
      <c r="AN633" s="67"/>
      <c r="AO633" s="67"/>
      <c r="AP633" s="67"/>
      <c r="AQ633" s="67"/>
    </row>
    <row r="634" spans="34:43" x14ac:dyDescent="0.45">
      <c r="AH634" s="67"/>
      <c r="AI634" s="67"/>
      <c r="AJ634" s="67"/>
      <c r="AK634" s="67"/>
      <c r="AL634" s="67"/>
      <c r="AM634" s="67"/>
      <c r="AN634" s="67"/>
      <c r="AO634" s="67"/>
      <c r="AP634" s="67"/>
      <c r="AQ634" s="67"/>
    </row>
    <row r="635" spans="34:43" x14ac:dyDescent="0.45">
      <c r="AH635" s="67"/>
      <c r="AI635" s="67"/>
      <c r="AJ635" s="67"/>
      <c r="AK635" s="67"/>
      <c r="AL635" s="67"/>
      <c r="AM635" s="67"/>
      <c r="AN635" s="67"/>
      <c r="AO635" s="67"/>
      <c r="AP635" s="67"/>
      <c r="AQ635" s="67"/>
    </row>
    <row r="636" spans="34:43" x14ac:dyDescent="0.45">
      <c r="AH636" s="67"/>
      <c r="AI636" s="67"/>
      <c r="AJ636" s="67"/>
      <c r="AK636" s="67"/>
      <c r="AL636" s="67"/>
      <c r="AM636" s="67"/>
      <c r="AN636" s="67"/>
      <c r="AO636" s="67"/>
      <c r="AP636" s="67"/>
      <c r="AQ636" s="67"/>
    </row>
    <row r="637" spans="34:43" x14ac:dyDescent="0.45">
      <c r="AH637" s="67"/>
      <c r="AI637" s="67"/>
      <c r="AJ637" s="67"/>
      <c r="AK637" s="67"/>
      <c r="AL637" s="67"/>
      <c r="AM637" s="67"/>
      <c r="AN637" s="67"/>
      <c r="AO637" s="67"/>
      <c r="AP637" s="67"/>
      <c r="AQ637" s="67"/>
    </row>
    <row r="638" spans="34:43" x14ac:dyDescent="0.45">
      <c r="AH638" s="67"/>
      <c r="AI638" s="67"/>
      <c r="AJ638" s="67"/>
      <c r="AK638" s="67"/>
      <c r="AL638" s="67"/>
      <c r="AM638" s="67"/>
      <c r="AN638" s="67"/>
      <c r="AO638" s="67"/>
      <c r="AP638" s="67"/>
      <c r="AQ638" s="67"/>
    </row>
    <row r="639" spans="34:43" x14ac:dyDescent="0.45">
      <c r="AH639" s="67"/>
      <c r="AI639" s="67"/>
      <c r="AJ639" s="67"/>
      <c r="AK639" s="67"/>
      <c r="AL639" s="67"/>
      <c r="AM639" s="67"/>
      <c r="AN639" s="67"/>
      <c r="AO639" s="67"/>
      <c r="AP639" s="67"/>
      <c r="AQ639" s="67"/>
    </row>
    <row r="640" spans="34:43" x14ac:dyDescent="0.45">
      <c r="AH640" s="67"/>
      <c r="AI640" s="67"/>
      <c r="AJ640" s="67"/>
      <c r="AK640" s="67"/>
      <c r="AL640" s="67"/>
      <c r="AM640" s="67"/>
      <c r="AN640" s="67"/>
      <c r="AO640" s="67"/>
      <c r="AP640" s="67"/>
      <c r="AQ640" s="67"/>
    </row>
    <row r="641" spans="34:43" x14ac:dyDescent="0.45">
      <c r="AH641" s="67"/>
      <c r="AI641" s="67"/>
      <c r="AJ641" s="67"/>
      <c r="AK641" s="67"/>
      <c r="AL641" s="67"/>
      <c r="AM641" s="67"/>
      <c r="AN641" s="67"/>
      <c r="AO641" s="67"/>
      <c r="AP641" s="67"/>
      <c r="AQ641" s="67"/>
    </row>
    <row r="642" spans="34:43" x14ac:dyDescent="0.45">
      <c r="AH642" s="67"/>
      <c r="AI642" s="67"/>
      <c r="AJ642" s="67"/>
      <c r="AK642" s="67"/>
      <c r="AL642" s="67"/>
      <c r="AM642" s="67"/>
      <c r="AN642" s="67"/>
      <c r="AO642" s="67"/>
      <c r="AP642" s="67"/>
      <c r="AQ642" s="67"/>
    </row>
    <row r="643" spans="34:43" x14ac:dyDescent="0.45">
      <c r="AH643" s="67"/>
      <c r="AI643" s="67"/>
      <c r="AJ643" s="67"/>
      <c r="AK643" s="67"/>
      <c r="AL643" s="67"/>
      <c r="AM643" s="67"/>
      <c r="AN643" s="67"/>
      <c r="AO643" s="67"/>
      <c r="AP643" s="67"/>
      <c r="AQ643" s="67"/>
    </row>
    <row r="644" spans="34:43" x14ac:dyDescent="0.45">
      <c r="AH644" s="67"/>
      <c r="AI644" s="67"/>
      <c r="AJ644" s="67"/>
      <c r="AK644" s="67"/>
      <c r="AL644" s="67"/>
      <c r="AM644" s="67"/>
      <c r="AN644" s="67"/>
      <c r="AO644" s="67"/>
      <c r="AP644" s="67"/>
      <c r="AQ644" s="67"/>
    </row>
    <row r="645" spans="34:43" x14ac:dyDescent="0.45">
      <c r="AH645" s="67"/>
      <c r="AI645" s="67"/>
      <c r="AJ645" s="67"/>
      <c r="AK645" s="67"/>
      <c r="AL645" s="67"/>
      <c r="AM645" s="67"/>
      <c r="AN645" s="67"/>
      <c r="AO645" s="67"/>
      <c r="AP645" s="67"/>
      <c r="AQ645" s="67"/>
    </row>
    <row r="646" spans="34:43" x14ac:dyDescent="0.45">
      <c r="AH646" s="67"/>
      <c r="AI646" s="67"/>
      <c r="AJ646" s="67"/>
      <c r="AK646" s="67"/>
      <c r="AL646" s="67"/>
      <c r="AM646" s="67"/>
      <c r="AN646" s="67"/>
      <c r="AO646" s="67"/>
      <c r="AP646" s="67"/>
      <c r="AQ646" s="67"/>
    </row>
    <row r="647" spans="34:43" x14ac:dyDescent="0.45">
      <c r="AH647" s="67"/>
      <c r="AI647" s="67"/>
      <c r="AJ647" s="67"/>
      <c r="AK647" s="67"/>
      <c r="AL647" s="67"/>
      <c r="AM647" s="67"/>
      <c r="AN647" s="67"/>
      <c r="AO647" s="67"/>
      <c r="AP647" s="67"/>
      <c r="AQ647" s="67"/>
    </row>
    <row r="648" spans="34:43" x14ac:dyDescent="0.45">
      <c r="AH648" s="67"/>
      <c r="AI648" s="67"/>
      <c r="AJ648" s="67"/>
      <c r="AK648" s="67"/>
      <c r="AL648" s="67"/>
      <c r="AM648" s="67"/>
      <c r="AN648" s="67"/>
      <c r="AO648" s="67"/>
      <c r="AP648" s="67"/>
      <c r="AQ648" s="67"/>
    </row>
    <row r="649" spans="34:43" x14ac:dyDescent="0.45">
      <c r="AH649" s="67"/>
      <c r="AI649" s="67"/>
      <c r="AJ649" s="67"/>
      <c r="AK649" s="67"/>
      <c r="AL649" s="67"/>
      <c r="AM649" s="67"/>
      <c r="AN649" s="67"/>
      <c r="AO649" s="67"/>
      <c r="AP649" s="67"/>
      <c r="AQ649" s="67"/>
    </row>
    <row r="650" spans="34:43" x14ac:dyDescent="0.45">
      <c r="AH650" s="67"/>
      <c r="AI650" s="67"/>
      <c r="AJ650" s="67"/>
      <c r="AK650" s="67"/>
      <c r="AL650" s="67"/>
      <c r="AM650" s="67"/>
      <c r="AN650" s="67"/>
      <c r="AO650" s="67"/>
      <c r="AP650" s="67"/>
      <c r="AQ650" s="67"/>
    </row>
    <row r="651" spans="34:43" x14ac:dyDescent="0.45">
      <c r="AH651" s="67"/>
      <c r="AI651" s="67"/>
      <c r="AJ651" s="67"/>
      <c r="AK651" s="67"/>
      <c r="AL651" s="67"/>
      <c r="AM651" s="67"/>
      <c r="AN651" s="67"/>
      <c r="AO651" s="67"/>
      <c r="AP651" s="67"/>
      <c r="AQ651" s="67"/>
    </row>
    <row r="652" spans="34:43" x14ac:dyDescent="0.45">
      <c r="AH652" s="67"/>
      <c r="AI652" s="67"/>
      <c r="AJ652" s="67"/>
      <c r="AK652" s="67"/>
      <c r="AL652" s="67"/>
      <c r="AM652" s="67"/>
      <c r="AN652" s="67"/>
      <c r="AO652" s="67"/>
      <c r="AP652" s="67"/>
      <c r="AQ652" s="67"/>
    </row>
    <row r="653" spans="34:43" x14ac:dyDescent="0.45">
      <c r="AH653" s="67"/>
      <c r="AI653" s="67"/>
      <c r="AJ653" s="67"/>
      <c r="AK653" s="67"/>
      <c r="AL653" s="67"/>
      <c r="AM653" s="67"/>
      <c r="AN653" s="67"/>
      <c r="AO653" s="67"/>
      <c r="AP653" s="67"/>
      <c r="AQ653" s="67"/>
    </row>
    <row r="654" spans="34:43" x14ac:dyDescent="0.45">
      <c r="AH654" s="67"/>
      <c r="AI654" s="67"/>
      <c r="AJ654" s="67"/>
      <c r="AK654" s="67"/>
      <c r="AL654" s="67"/>
      <c r="AM654" s="67"/>
      <c r="AN654" s="67"/>
      <c r="AO654" s="67"/>
      <c r="AP654" s="67"/>
      <c r="AQ654" s="67"/>
    </row>
    <row r="655" spans="34:43" x14ac:dyDescent="0.45">
      <c r="AH655" s="67"/>
      <c r="AI655" s="67"/>
      <c r="AJ655" s="67"/>
      <c r="AK655" s="67"/>
      <c r="AL655" s="67"/>
      <c r="AM655" s="67"/>
      <c r="AN655" s="67"/>
      <c r="AO655" s="67"/>
      <c r="AP655" s="67"/>
      <c r="AQ655" s="67"/>
    </row>
    <row r="656" spans="34:43" x14ac:dyDescent="0.45">
      <c r="AH656" s="67"/>
      <c r="AI656" s="67"/>
      <c r="AJ656" s="67"/>
      <c r="AK656" s="67"/>
      <c r="AL656" s="67"/>
      <c r="AM656" s="67"/>
      <c r="AN656" s="67"/>
      <c r="AO656" s="67"/>
      <c r="AP656" s="67"/>
      <c r="AQ656" s="67"/>
    </row>
    <row r="657" spans="34:43" x14ac:dyDescent="0.45">
      <c r="AH657" s="67"/>
      <c r="AI657" s="67"/>
      <c r="AJ657" s="67"/>
      <c r="AK657" s="67"/>
      <c r="AL657" s="67"/>
      <c r="AM657" s="67"/>
      <c r="AN657" s="67"/>
      <c r="AO657" s="67"/>
      <c r="AP657" s="67"/>
      <c r="AQ657" s="67"/>
    </row>
    <row r="658" spans="34:43" x14ac:dyDescent="0.45">
      <c r="AH658" s="67"/>
      <c r="AI658" s="67"/>
      <c r="AJ658" s="67"/>
      <c r="AK658" s="67"/>
      <c r="AL658" s="67"/>
      <c r="AM658" s="67"/>
      <c r="AN658" s="67"/>
      <c r="AO658" s="67"/>
      <c r="AP658" s="67"/>
      <c r="AQ658" s="67"/>
    </row>
    <row r="659" spans="34:43" x14ac:dyDescent="0.45">
      <c r="AH659" s="67"/>
      <c r="AI659" s="67"/>
      <c r="AJ659" s="67"/>
      <c r="AK659" s="67"/>
      <c r="AL659" s="67"/>
      <c r="AM659" s="67"/>
      <c r="AN659" s="67"/>
      <c r="AO659" s="67"/>
      <c r="AP659" s="67"/>
      <c r="AQ659" s="67"/>
    </row>
    <row r="660" spans="34:43" x14ac:dyDescent="0.45">
      <c r="AH660" s="67"/>
      <c r="AI660" s="67"/>
      <c r="AJ660" s="67"/>
      <c r="AK660" s="67"/>
      <c r="AL660" s="67"/>
      <c r="AM660" s="67"/>
      <c r="AN660" s="67"/>
      <c r="AO660" s="67"/>
      <c r="AP660" s="67"/>
      <c r="AQ660" s="67"/>
    </row>
    <row r="661" spans="34:43" x14ac:dyDescent="0.45">
      <c r="AH661" s="67"/>
      <c r="AI661" s="67"/>
      <c r="AJ661" s="67"/>
      <c r="AK661" s="67"/>
      <c r="AL661" s="67"/>
      <c r="AM661" s="67"/>
      <c r="AN661" s="67"/>
      <c r="AO661" s="67"/>
      <c r="AP661" s="67"/>
      <c r="AQ661" s="67"/>
    </row>
    <row r="662" spans="34:43" x14ac:dyDescent="0.45">
      <c r="AH662" s="67"/>
      <c r="AI662" s="67"/>
      <c r="AJ662" s="67"/>
      <c r="AK662" s="67"/>
      <c r="AL662" s="67"/>
      <c r="AM662" s="67"/>
      <c r="AN662" s="67"/>
      <c r="AO662" s="67"/>
      <c r="AP662" s="67"/>
      <c r="AQ662" s="67"/>
    </row>
    <row r="663" spans="34:43" x14ac:dyDescent="0.45">
      <c r="AH663" s="67"/>
      <c r="AI663" s="67"/>
      <c r="AJ663" s="67"/>
      <c r="AK663" s="67"/>
      <c r="AL663" s="67"/>
      <c r="AM663" s="67"/>
      <c r="AN663" s="67"/>
      <c r="AO663" s="67"/>
      <c r="AP663" s="67"/>
      <c r="AQ663" s="67"/>
    </row>
    <row r="664" spans="34:43" x14ac:dyDescent="0.45">
      <c r="AH664" s="67"/>
      <c r="AI664" s="67"/>
      <c r="AJ664" s="67"/>
      <c r="AK664" s="67"/>
      <c r="AL664" s="67"/>
      <c r="AM664" s="67"/>
      <c r="AN664" s="67"/>
      <c r="AO664" s="67"/>
      <c r="AP664" s="67"/>
      <c r="AQ664" s="67"/>
    </row>
    <row r="665" spans="34:43" x14ac:dyDescent="0.45">
      <c r="AH665" s="67"/>
      <c r="AI665" s="67"/>
      <c r="AJ665" s="67"/>
      <c r="AK665" s="67"/>
      <c r="AL665" s="67"/>
      <c r="AM665" s="67"/>
      <c r="AN665" s="67"/>
      <c r="AO665" s="67"/>
      <c r="AP665" s="67"/>
      <c r="AQ665" s="67"/>
    </row>
    <row r="666" spans="34:43" x14ac:dyDescent="0.45">
      <c r="AH666" s="67"/>
      <c r="AI666" s="67"/>
      <c r="AJ666" s="67"/>
      <c r="AK666" s="67"/>
      <c r="AL666" s="67"/>
      <c r="AM666" s="67"/>
      <c r="AN666" s="67"/>
      <c r="AO666" s="67"/>
      <c r="AP666" s="67"/>
      <c r="AQ666" s="67"/>
    </row>
    <row r="667" spans="34:43" x14ac:dyDescent="0.45">
      <c r="AH667" s="67"/>
      <c r="AI667" s="67"/>
      <c r="AJ667" s="67"/>
      <c r="AK667" s="67"/>
      <c r="AL667" s="67"/>
      <c r="AM667" s="67"/>
      <c r="AN667" s="67"/>
      <c r="AO667" s="67"/>
      <c r="AP667" s="67"/>
      <c r="AQ667" s="67"/>
    </row>
    <row r="668" spans="34:43" x14ac:dyDescent="0.45">
      <c r="AH668" s="67"/>
      <c r="AI668" s="67"/>
      <c r="AJ668" s="67"/>
      <c r="AK668" s="67"/>
      <c r="AL668" s="67"/>
      <c r="AM668" s="67"/>
      <c r="AN668" s="67"/>
      <c r="AO668" s="67"/>
      <c r="AP668" s="67"/>
      <c r="AQ668" s="67"/>
    </row>
    <row r="669" spans="34:43" x14ac:dyDescent="0.45">
      <c r="AH669" s="67"/>
      <c r="AI669" s="67"/>
      <c r="AJ669" s="67"/>
      <c r="AK669" s="67"/>
      <c r="AL669" s="67"/>
      <c r="AM669" s="67"/>
      <c r="AN669" s="67"/>
      <c r="AO669" s="67"/>
      <c r="AP669" s="67"/>
      <c r="AQ669" s="67"/>
    </row>
    <row r="670" spans="34:43" x14ac:dyDescent="0.45">
      <c r="AH670" s="67"/>
      <c r="AI670" s="67"/>
      <c r="AJ670" s="67"/>
      <c r="AK670" s="67"/>
      <c r="AL670" s="67"/>
      <c r="AM670" s="67"/>
      <c r="AN670" s="67"/>
      <c r="AO670" s="67"/>
      <c r="AP670" s="67"/>
      <c r="AQ670" s="67"/>
    </row>
    <row r="671" spans="34:43" x14ac:dyDescent="0.45">
      <c r="AH671" s="67"/>
      <c r="AI671" s="67"/>
      <c r="AJ671" s="67"/>
      <c r="AK671" s="67"/>
      <c r="AL671" s="67"/>
      <c r="AM671" s="67"/>
      <c r="AN671" s="67"/>
      <c r="AO671" s="67"/>
      <c r="AP671" s="67"/>
      <c r="AQ671" s="67"/>
    </row>
    <row r="672" spans="34:43" x14ac:dyDescent="0.45">
      <c r="AH672" s="67"/>
      <c r="AI672" s="67"/>
      <c r="AJ672" s="67"/>
      <c r="AK672" s="67"/>
      <c r="AL672" s="67"/>
      <c r="AM672" s="67"/>
      <c r="AN672" s="67"/>
      <c r="AO672" s="67"/>
      <c r="AP672" s="67"/>
      <c r="AQ672" s="67"/>
    </row>
    <row r="673" spans="34:43" x14ac:dyDescent="0.45">
      <c r="AH673" s="67"/>
      <c r="AI673" s="67"/>
      <c r="AJ673" s="67"/>
      <c r="AK673" s="67"/>
      <c r="AL673" s="67"/>
      <c r="AM673" s="67"/>
      <c r="AN673" s="67"/>
      <c r="AO673" s="67"/>
      <c r="AP673" s="67"/>
      <c r="AQ673" s="67"/>
    </row>
    <row r="674" spans="34:43" x14ac:dyDescent="0.45">
      <c r="AH674" s="67"/>
      <c r="AI674" s="67"/>
      <c r="AJ674" s="67"/>
      <c r="AK674" s="67"/>
      <c r="AL674" s="67"/>
      <c r="AM674" s="67"/>
      <c r="AN674" s="67"/>
      <c r="AO674" s="67"/>
      <c r="AP674" s="67"/>
      <c r="AQ674" s="67"/>
    </row>
    <row r="675" spans="34:43" x14ac:dyDescent="0.45">
      <c r="AH675" s="67"/>
      <c r="AI675" s="67"/>
      <c r="AJ675" s="67"/>
      <c r="AK675" s="67"/>
      <c r="AL675" s="67"/>
      <c r="AM675" s="67"/>
      <c r="AN675" s="67"/>
      <c r="AO675" s="67"/>
      <c r="AP675" s="67"/>
      <c r="AQ675" s="67"/>
    </row>
    <row r="676" spans="34:43" x14ac:dyDescent="0.45">
      <c r="AH676" s="67"/>
      <c r="AI676" s="67"/>
      <c r="AJ676" s="67"/>
      <c r="AK676" s="67"/>
      <c r="AL676" s="67"/>
      <c r="AM676" s="67"/>
      <c r="AN676" s="67"/>
      <c r="AO676" s="67"/>
      <c r="AP676" s="67"/>
      <c r="AQ676" s="67"/>
    </row>
    <row r="677" spans="34:43" x14ac:dyDescent="0.45">
      <c r="AH677" s="67"/>
      <c r="AI677" s="67"/>
      <c r="AJ677" s="67"/>
      <c r="AK677" s="67"/>
      <c r="AL677" s="67"/>
      <c r="AM677" s="67"/>
      <c r="AN677" s="67"/>
      <c r="AO677" s="67"/>
      <c r="AP677" s="67"/>
      <c r="AQ677" s="67"/>
    </row>
    <row r="678" spans="34:43" x14ac:dyDescent="0.45">
      <c r="AH678" s="67"/>
      <c r="AI678" s="67"/>
      <c r="AJ678" s="67"/>
      <c r="AK678" s="67"/>
      <c r="AL678" s="67"/>
      <c r="AM678" s="67"/>
      <c r="AN678" s="67"/>
      <c r="AO678" s="67"/>
      <c r="AP678" s="67"/>
      <c r="AQ678" s="67"/>
    </row>
    <row r="679" spans="34:43" x14ac:dyDescent="0.45">
      <c r="AH679" s="67"/>
      <c r="AI679" s="67"/>
      <c r="AJ679" s="67"/>
      <c r="AK679" s="67"/>
      <c r="AL679" s="67"/>
      <c r="AM679" s="67"/>
      <c r="AN679" s="67"/>
      <c r="AO679" s="67"/>
      <c r="AP679" s="67"/>
      <c r="AQ679" s="67"/>
    </row>
    <row r="680" spans="34:43" x14ac:dyDescent="0.45">
      <c r="AH680" s="67"/>
      <c r="AI680" s="67"/>
      <c r="AJ680" s="67"/>
      <c r="AK680" s="67"/>
      <c r="AL680" s="67"/>
      <c r="AM680" s="67"/>
      <c r="AN680" s="67"/>
      <c r="AO680" s="67"/>
      <c r="AP680" s="67"/>
      <c r="AQ680" s="67"/>
    </row>
    <row r="681" spans="34:43" x14ac:dyDescent="0.45">
      <c r="AH681" s="67"/>
      <c r="AI681" s="67"/>
      <c r="AJ681" s="67"/>
      <c r="AK681" s="67"/>
      <c r="AL681" s="67"/>
      <c r="AM681" s="67"/>
      <c r="AN681" s="67"/>
      <c r="AO681" s="67"/>
      <c r="AP681" s="67"/>
      <c r="AQ681" s="67"/>
    </row>
    <row r="682" spans="34:43" x14ac:dyDescent="0.45">
      <c r="AH682" s="67"/>
      <c r="AI682" s="67"/>
      <c r="AJ682" s="67"/>
      <c r="AK682" s="67"/>
      <c r="AL682" s="67"/>
      <c r="AM682" s="67"/>
      <c r="AN682" s="67"/>
      <c r="AO682" s="67"/>
      <c r="AP682" s="67"/>
      <c r="AQ682" s="67"/>
    </row>
    <row r="683" spans="34:43" x14ac:dyDescent="0.45">
      <c r="AH683" s="67"/>
      <c r="AI683" s="67"/>
      <c r="AJ683" s="67"/>
      <c r="AK683" s="67"/>
      <c r="AL683" s="67"/>
      <c r="AM683" s="67"/>
      <c r="AN683" s="67"/>
      <c r="AO683" s="67"/>
      <c r="AP683" s="67"/>
      <c r="AQ683" s="67"/>
    </row>
    <row r="684" spans="34:43" x14ac:dyDescent="0.45">
      <c r="AH684" s="67"/>
      <c r="AI684" s="67"/>
      <c r="AJ684" s="67"/>
      <c r="AK684" s="67"/>
      <c r="AL684" s="67"/>
      <c r="AM684" s="67"/>
      <c r="AN684" s="67"/>
      <c r="AO684" s="67"/>
      <c r="AP684" s="67"/>
      <c r="AQ684" s="67"/>
    </row>
    <row r="685" spans="34:43" x14ac:dyDescent="0.45">
      <c r="AH685" s="67"/>
      <c r="AI685" s="67"/>
      <c r="AJ685" s="67"/>
      <c r="AK685" s="67"/>
      <c r="AL685" s="67"/>
      <c r="AM685" s="67"/>
      <c r="AN685" s="67"/>
      <c r="AO685" s="67"/>
      <c r="AP685" s="67"/>
      <c r="AQ685" s="67"/>
    </row>
    <row r="686" spans="34:43" x14ac:dyDescent="0.45">
      <c r="AH686" s="67"/>
      <c r="AI686" s="67"/>
      <c r="AJ686" s="67"/>
      <c r="AK686" s="67"/>
      <c r="AL686" s="67"/>
      <c r="AM686" s="67"/>
      <c r="AN686" s="67"/>
      <c r="AO686" s="67"/>
      <c r="AP686" s="67"/>
      <c r="AQ686" s="67"/>
    </row>
    <row r="687" spans="34:43" x14ac:dyDescent="0.45">
      <c r="AH687" s="67"/>
      <c r="AI687" s="67"/>
      <c r="AJ687" s="67"/>
      <c r="AK687" s="67"/>
      <c r="AL687" s="67"/>
      <c r="AM687" s="67"/>
      <c r="AN687" s="67"/>
      <c r="AO687" s="67"/>
      <c r="AP687" s="67"/>
      <c r="AQ687" s="67"/>
    </row>
    <row r="688" spans="34:43" x14ac:dyDescent="0.45">
      <c r="AH688" s="67"/>
      <c r="AI688" s="67"/>
      <c r="AJ688" s="67"/>
      <c r="AK688" s="67"/>
      <c r="AL688" s="67"/>
      <c r="AM688" s="67"/>
      <c r="AN688" s="67"/>
      <c r="AO688" s="67"/>
      <c r="AP688" s="67"/>
      <c r="AQ688" s="67"/>
    </row>
    <row r="689" spans="34:43" x14ac:dyDescent="0.45">
      <c r="AH689" s="67"/>
      <c r="AI689" s="67"/>
      <c r="AJ689" s="67"/>
      <c r="AK689" s="67"/>
      <c r="AL689" s="67"/>
      <c r="AM689" s="67"/>
      <c r="AN689" s="67"/>
      <c r="AO689" s="67"/>
      <c r="AP689" s="67"/>
      <c r="AQ689" s="67"/>
    </row>
    <row r="690" spans="34:43" x14ac:dyDescent="0.45">
      <c r="AH690" s="67"/>
      <c r="AI690" s="67"/>
      <c r="AJ690" s="67"/>
      <c r="AK690" s="67"/>
      <c r="AL690" s="67"/>
      <c r="AM690" s="67"/>
      <c r="AN690" s="67"/>
      <c r="AO690" s="67"/>
      <c r="AP690" s="67"/>
      <c r="AQ690" s="67"/>
    </row>
    <row r="691" spans="34:43" x14ac:dyDescent="0.45">
      <c r="AH691" s="67"/>
      <c r="AI691" s="67"/>
      <c r="AJ691" s="67"/>
      <c r="AK691" s="67"/>
      <c r="AL691" s="67"/>
      <c r="AM691" s="67"/>
      <c r="AN691" s="67"/>
      <c r="AO691" s="67"/>
      <c r="AP691" s="67"/>
      <c r="AQ691" s="67"/>
    </row>
    <row r="692" spans="34:43" x14ac:dyDescent="0.45">
      <c r="AH692" s="67"/>
      <c r="AI692" s="67"/>
      <c r="AJ692" s="67"/>
      <c r="AK692" s="67"/>
      <c r="AL692" s="67"/>
      <c r="AM692" s="67"/>
      <c r="AN692" s="67"/>
      <c r="AO692" s="67"/>
      <c r="AP692" s="67"/>
      <c r="AQ692" s="67"/>
    </row>
    <row r="693" spans="34:43" x14ac:dyDescent="0.45">
      <c r="AH693" s="67"/>
      <c r="AI693" s="67"/>
      <c r="AJ693" s="67"/>
      <c r="AK693" s="67"/>
      <c r="AL693" s="67"/>
      <c r="AM693" s="67"/>
      <c r="AN693" s="67"/>
      <c r="AO693" s="67"/>
      <c r="AP693" s="67"/>
      <c r="AQ693" s="67"/>
    </row>
    <row r="694" spans="34:43" x14ac:dyDescent="0.45">
      <c r="AH694" s="67"/>
      <c r="AI694" s="67"/>
      <c r="AJ694" s="67"/>
      <c r="AK694" s="67"/>
      <c r="AL694" s="67"/>
      <c r="AM694" s="67"/>
      <c r="AN694" s="67"/>
      <c r="AO694" s="67"/>
      <c r="AP694" s="67"/>
      <c r="AQ694" s="67"/>
    </row>
    <row r="695" spans="34:43" x14ac:dyDescent="0.45">
      <c r="AH695" s="67"/>
      <c r="AI695" s="67"/>
      <c r="AJ695" s="67"/>
      <c r="AK695" s="67"/>
      <c r="AL695" s="67"/>
      <c r="AM695" s="67"/>
      <c r="AN695" s="67"/>
      <c r="AO695" s="67"/>
      <c r="AP695" s="67"/>
      <c r="AQ695" s="67"/>
    </row>
    <row r="696" spans="34:43" x14ac:dyDescent="0.45">
      <c r="AH696" s="67"/>
      <c r="AI696" s="67"/>
      <c r="AJ696" s="67"/>
      <c r="AK696" s="67"/>
      <c r="AL696" s="67"/>
      <c r="AM696" s="67"/>
      <c r="AN696" s="67"/>
      <c r="AO696" s="67"/>
      <c r="AP696" s="67"/>
      <c r="AQ696" s="67"/>
    </row>
    <row r="697" spans="34:43" x14ac:dyDescent="0.45">
      <c r="AH697" s="67"/>
      <c r="AI697" s="67"/>
      <c r="AJ697" s="67"/>
      <c r="AK697" s="67"/>
      <c r="AL697" s="67"/>
      <c r="AM697" s="67"/>
      <c r="AN697" s="67"/>
      <c r="AO697" s="67"/>
      <c r="AP697" s="67"/>
      <c r="AQ697" s="67"/>
    </row>
    <row r="698" spans="34:43" x14ac:dyDescent="0.45">
      <c r="AH698" s="67"/>
      <c r="AI698" s="67"/>
      <c r="AJ698" s="67"/>
      <c r="AK698" s="67"/>
      <c r="AL698" s="67"/>
      <c r="AM698" s="67"/>
      <c r="AN698" s="67"/>
      <c r="AO698" s="67"/>
      <c r="AP698" s="67"/>
      <c r="AQ698" s="67"/>
    </row>
    <row r="699" spans="34:43" x14ac:dyDescent="0.45">
      <c r="AH699" s="67"/>
      <c r="AI699" s="67"/>
      <c r="AJ699" s="67"/>
      <c r="AK699" s="67"/>
      <c r="AL699" s="67"/>
      <c r="AM699" s="67"/>
      <c r="AN699" s="67"/>
      <c r="AO699" s="67"/>
      <c r="AP699" s="67"/>
      <c r="AQ699" s="67"/>
    </row>
    <row r="700" spans="34:43" x14ac:dyDescent="0.45">
      <c r="AH700" s="67"/>
      <c r="AI700" s="67"/>
      <c r="AJ700" s="67"/>
      <c r="AK700" s="67"/>
      <c r="AL700" s="67"/>
      <c r="AM700" s="67"/>
      <c r="AN700" s="67"/>
      <c r="AO700" s="67"/>
      <c r="AP700" s="67"/>
      <c r="AQ700" s="67"/>
    </row>
    <row r="701" spans="34:43" x14ac:dyDescent="0.45">
      <c r="AH701" s="67"/>
      <c r="AI701" s="67"/>
      <c r="AJ701" s="67"/>
      <c r="AK701" s="67"/>
      <c r="AL701" s="67"/>
      <c r="AM701" s="67"/>
      <c r="AN701" s="67"/>
      <c r="AO701" s="67"/>
      <c r="AP701" s="67"/>
      <c r="AQ701" s="67"/>
    </row>
    <row r="702" spans="34:43" x14ac:dyDescent="0.45">
      <c r="AH702" s="67"/>
      <c r="AI702" s="67"/>
      <c r="AJ702" s="67"/>
      <c r="AK702" s="67"/>
      <c r="AL702" s="67"/>
      <c r="AM702" s="67"/>
      <c r="AN702" s="67"/>
      <c r="AO702" s="67"/>
      <c r="AP702" s="67"/>
      <c r="AQ702" s="67"/>
    </row>
    <row r="703" spans="34:43" x14ac:dyDescent="0.45">
      <c r="AH703" s="67"/>
      <c r="AI703" s="67"/>
      <c r="AJ703" s="67"/>
      <c r="AK703" s="67"/>
      <c r="AL703" s="67"/>
      <c r="AM703" s="67"/>
      <c r="AN703" s="67"/>
      <c r="AO703" s="67"/>
      <c r="AP703" s="67"/>
      <c r="AQ703" s="67"/>
    </row>
    <row r="704" spans="34:43" x14ac:dyDescent="0.45">
      <c r="AH704" s="67"/>
      <c r="AI704" s="67"/>
      <c r="AJ704" s="67"/>
      <c r="AK704" s="67"/>
      <c r="AL704" s="67"/>
      <c r="AM704" s="67"/>
      <c r="AN704" s="67"/>
      <c r="AO704" s="67"/>
      <c r="AP704" s="67"/>
      <c r="AQ704" s="67"/>
    </row>
    <row r="705" spans="34:43" x14ac:dyDescent="0.45">
      <c r="AH705" s="67"/>
      <c r="AI705" s="67"/>
      <c r="AJ705" s="67"/>
      <c r="AK705" s="67"/>
      <c r="AL705" s="67"/>
      <c r="AM705" s="67"/>
      <c r="AN705" s="67"/>
      <c r="AO705" s="67"/>
      <c r="AP705" s="67"/>
      <c r="AQ705" s="67"/>
    </row>
    <row r="706" spans="34:43" x14ac:dyDescent="0.45">
      <c r="AH706" s="67"/>
      <c r="AI706" s="67"/>
      <c r="AJ706" s="67"/>
      <c r="AK706" s="67"/>
      <c r="AL706" s="67"/>
      <c r="AM706" s="67"/>
      <c r="AN706" s="67"/>
      <c r="AO706" s="67"/>
      <c r="AP706" s="67"/>
      <c r="AQ706" s="67"/>
    </row>
    <row r="707" spans="34:43" x14ac:dyDescent="0.45">
      <c r="AH707" s="67"/>
      <c r="AI707" s="67"/>
      <c r="AJ707" s="67"/>
      <c r="AK707" s="67"/>
      <c r="AL707" s="67"/>
      <c r="AM707" s="67"/>
      <c r="AN707" s="67"/>
      <c r="AO707" s="67"/>
      <c r="AP707" s="67"/>
      <c r="AQ707" s="67"/>
    </row>
    <row r="708" spans="34:43" x14ac:dyDescent="0.45">
      <c r="AH708" s="67"/>
      <c r="AI708" s="67"/>
      <c r="AJ708" s="67"/>
      <c r="AK708" s="67"/>
      <c r="AL708" s="67"/>
      <c r="AM708" s="67"/>
      <c r="AN708" s="67"/>
      <c r="AO708" s="67"/>
      <c r="AP708" s="67"/>
      <c r="AQ708" s="67"/>
    </row>
    <row r="709" spans="34:43" x14ac:dyDescent="0.45">
      <c r="AH709" s="67"/>
      <c r="AI709" s="67"/>
      <c r="AJ709" s="67"/>
      <c r="AK709" s="67"/>
      <c r="AL709" s="67"/>
      <c r="AM709" s="67"/>
      <c r="AN709" s="67"/>
      <c r="AO709" s="67"/>
      <c r="AP709" s="67"/>
      <c r="AQ709" s="67"/>
    </row>
    <row r="710" spans="34:43" x14ac:dyDescent="0.45">
      <c r="AH710" s="67"/>
      <c r="AI710" s="67"/>
      <c r="AJ710" s="67"/>
      <c r="AK710" s="67"/>
      <c r="AL710" s="67"/>
      <c r="AM710" s="67"/>
      <c r="AN710" s="67"/>
      <c r="AO710" s="67"/>
      <c r="AP710" s="67"/>
      <c r="AQ710" s="67"/>
    </row>
    <row r="711" spans="34:43" x14ac:dyDescent="0.45">
      <c r="AH711" s="67"/>
      <c r="AI711" s="67"/>
      <c r="AJ711" s="67"/>
      <c r="AK711" s="67"/>
      <c r="AL711" s="67"/>
      <c r="AM711" s="67"/>
      <c r="AN711" s="67"/>
      <c r="AO711" s="67"/>
      <c r="AP711" s="67"/>
      <c r="AQ711" s="67"/>
    </row>
    <row r="712" spans="34:43" x14ac:dyDescent="0.45">
      <c r="AH712" s="67"/>
      <c r="AI712" s="67"/>
      <c r="AJ712" s="67"/>
      <c r="AK712" s="67"/>
      <c r="AL712" s="67"/>
      <c r="AM712" s="67"/>
      <c r="AN712" s="67"/>
      <c r="AO712" s="67"/>
      <c r="AP712" s="67"/>
      <c r="AQ712" s="67"/>
    </row>
    <row r="713" spans="34:43" x14ac:dyDescent="0.45">
      <c r="AH713" s="67"/>
      <c r="AI713" s="67"/>
      <c r="AJ713" s="67"/>
      <c r="AK713" s="67"/>
      <c r="AL713" s="67"/>
      <c r="AM713" s="67"/>
      <c r="AN713" s="67"/>
      <c r="AO713" s="67"/>
      <c r="AP713" s="67"/>
      <c r="AQ713" s="67"/>
    </row>
    <row r="714" spans="34:43" x14ac:dyDescent="0.45">
      <c r="AH714" s="67"/>
      <c r="AI714" s="67"/>
      <c r="AJ714" s="67"/>
      <c r="AK714" s="67"/>
      <c r="AL714" s="67"/>
      <c r="AM714" s="67"/>
      <c r="AN714" s="67"/>
      <c r="AO714" s="67"/>
      <c r="AP714" s="67"/>
      <c r="AQ714" s="67"/>
    </row>
    <row r="715" spans="34:43" x14ac:dyDescent="0.45">
      <c r="AH715" s="67"/>
      <c r="AI715" s="67"/>
      <c r="AJ715" s="67"/>
      <c r="AK715" s="67"/>
      <c r="AL715" s="67"/>
      <c r="AM715" s="67"/>
      <c r="AN715" s="67"/>
      <c r="AO715" s="67"/>
      <c r="AP715" s="67"/>
      <c r="AQ715" s="67"/>
    </row>
    <row r="716" spans="34:43" x14ac:dyDescent="0.45">
      <c r="AH716" s="67"/>
      <c r="AI716" s="67"/>
      <c r="AJ716" s="67"/>
      <c r="AK716" s="67"/>
      <c r="AL716" s="67"/>
      <c r="AM716" s="67"/>
      <c r="AN716" s="67"/>
      <c r="AO716" s="67"/>
      <c r="AP716" s="67"/>
      <c r="AQ716" s="67"/>
    </row>
    <row r="717" spans="34:43" x14ac:dyDescent="0.45">
      <c r="AH717" s="67"/>
      <c r="AI717" s="67"/>
      <c r="AJ717" s="67"/>
      <c r="AK717" s="67"/>
      <c r="AL717" s="67"/>
      <c r="AM717" s="67"/>
      <c r="AN717" s="67"/>
      <c r="AO717" s="67"/>
      <c r="AP717" s="67"/>
      <c r="AQ717" s="67"/>
    </row>
    <row r="718" spans="34:43" x14ac:dyDescent="0.45">
      <c r="AH718" s="67"/>
      <c r="AI718" s="67"/>
      <c r="AJ718" s="67"/>
      <c r="AK718" s="67"/>
      <c r="AL718" s="67"/>
      <c r="AM718" s="67"/>
      <c r="AN718" s="67"/>
      <c r="AO718" s="67"/>
      <c r="AP718" s="67"/>
      <c r="AQ718" s="67"/>
    </row>
    <row r="719" spans="34:43" x14ac:dyDescent="0.45">
      <c r="AH719" s="67"/>
      <c r="AI719" s="67"/>
      <c r="AJ719" s="67"/>
      <c r="AK719" s="67"/>
      <c r="AL719" s="67"/>
      <c r="AM719" s="67"/>
      <c r="AN719" s="67"/>
      <c r="AO719" s="67"/>
      <c r="AP719" s="67"/>
      <c r="AQ719" s="67"/>
    </row>
    <row r="720" spans="34:43" x14ac:dyDescent="0.45">
      <c r="AH720" s="67"/>
      <c r="AI720" s="67"/>
      <c r="AJ720" s="67"/>
      <c r="AK720" s="67"/>
      <c r="AL720" s="67"/>
      <c r="AM720" s="67"/>
      <c r="AN720" s="67"/>
      <c r="AO720" s="67"/>
      <c r="AP720" s="67"/>
      <c r="AQ720" s="67"/>
    </row>
    <row r="721" spans="34:43" x14ac:dyDescent="0.45">
      <c r="AH721" s="67"/>
      <c r="AI721" s="67"/>
      <c r="AJ721" s="67"/>
      <c r="AK721" s="67"/>
      <c r="AL721" s="67"/>
      <c r="AM721" s="67"/>
      <c r="AN721" s="67"/>
      <c r="AO721" s="67"/>
      <c r="AP721" s="67"/>
      <c r="AQ721" s="67"/>
    </row>
    <row r="722" spans="34:43" x14ac:dyDescent="0.45">
      <c r="AH722" s="67"/>
      <c r="AI722" s="67"/>
      <c r="AJ722" s="67"/>
      <c r="AK722" s="67"/>
      <c r="AL722" s="67"/>
      <c r="AM722" s="67"/>
      <c r="AN722" s="67"/>
      <c r="AO722" s="67"/>
      <c r="AP722" s="67"/>
      <c r="AQ722" s="67"/>
    </row>
    <row r="723" spans="34:43" x14ac:dyDescent="0.45">
      <c r="AH723" s="67"/>
      <c r="AI723" s="67"/>
      <c r="AJ723" s="67"/>
      <c r="AK723" s="67"/>
      <c r="AL723" s="67"/>
      <c r="AM723" s="67"/>
      <c r="AN723" s="67"/>
      <c r="AO723" s="67"/>
      <c r="AP723" s="67"/>
      <c r="AQ723" s="67"/>
    </row>
    <row r="724" spans="34:43" x14ac:dyDescent="0.45">
      <c r="AH724" s="67"/>
      <c r="AI724" s="67"/>
      <c r="AJ724" s="67"/>
      <c r="AK724" s="67"/>
      <c r="AL724" s="67"/>
      <c r="AM724" s="67"/>
      <c r="AN724" s="67"/>
      <c r="AO724" s="67"/>
      <c r="AP724" s="67"/>
      <c r="AQ724" s="67"/>
    </row>
    <row r="725" spans="34:43" x14ac:dyDescent="0.45">
      <c r="AH725" s="67"/>
      <c r="AI725" s="67"/>
      <c r="AJ725" s="67"/>
      <c r="AK725" s="67"/>
      <c r="AL725" s="67"/>
      <c r="AM725" s="67"/>
      <c r="AN725" s="67"/>
      <c r="AO725" s="67"/>
      <c r="AP725" s="67"/>
      <c r="AQ725" s="67"/>
    </row>
    <row r="726" spans="34:43" x14ac:dyDescent="0.45">
      <c r="AH726" s="67"/>
      <c r="AI726" s="67"/>
      <c r="AJ726" s="67"/>
      <c r="AK726" s="67"/>
      <c r="AL726" s="67"/>
      <c r="AM726" s="67"/>
      <c r="AN726" s="67"/>
      <c r="AO726" s="67"/>
      <c r="AP726" s="67"/>
      <c r="AQ726" s="67"/>
    </row>
    <row r="727" spans="34:43" x14ac:dyDescent="0.45">
      <c r="AH727" s="67"/>
      <c r="AI727" s="67"/>
      <c r="AJ727" s="67"/>
      <c r="AK727" s="67"/>
      <c r="AL727" s="67"/>
      <c r="AM727" s="67"/>
      <c r="AN727" s="67"/>
      <c r="AO727" s="67"/>
      <c r="AP727" s="67"/>
      <c r="AQ727" s="67"/>
    </row>
    <row r="728" spans="34:43" x14ac:dyDescent="0.45">
      <c r="AH728" s="67"/>
      <c r="AI728" s="67"/>
      <c r="AJ728" s="67"/>
      <c r="AK728" s="67"/>
      <c r="AL728" s="67"/>
      <c r="AM728" s="67"/>
      <c r="AN728" s="67"/>
      <c r="AO728" s="67"/>
      <c r="AP728" s="67"/>
      <c r="AQ728" s="67"/>
    </row>
    <row r="729" spans="34:43" x14ac:dyDescent="0.45">
      <c r="AH729" s="67"/>
      <c r="AI729" s="67"/>
      <c r="AJ729" s="67"/>
      <c r="AK729" s="67"/>
      <c r="AL729" s="67"/>
      <c r="AM729" s="67"/>
      <c r="AN729" s="67"/>
      <c r="AO729" s="67"/>
      <c r="AP729" s="67"/>
      <c r="AQ729" s="67"/>
    </row>
    <row r="730" spans="34:43" x14ac:dyDescent="0.45">
      <c r="AH730" s="67"/>
      <c r="AI730" s="67"/>
      <c r="AJ730" s="67"/>
      <c r="AK730" s="67"/>
      <c r="AL730" s="67"/>
      <c r="AM730" s="67"/>
      <c r="AN730" s="67"/>
      <c r="AO730" s="67"/>
      <c r="AP730" s="67"/>
      <c r="AQ730" s="67"/>
    </row>
    <row r="731" spans="34:43" x14ac:dyDescent="0.45">
      <c r="AH731" s="67"/>
      <c r="AI731" s="67"/>
      <c r="AJ731" s="67"/>
      <c r="AK731" s="67"/>
      <c r="AL731" s="67"/>
      <c r="AM731" s="67"/>
      <c r="AN731" s="67"/>
      <c r="AO731" s="67"/>
      <c r="AP731" s="67"/>
      <c r="AQ731" s="67"/>
    </row>
    <row r="732" spans="34:43" x14ac:dyDescent="0.45">
      <c r="AH732" s="67"/>
      <c r="AI732" s="67"/>
      <c r="AJ732" s="67"/>
      <c r="AK732" s="67"/>
      <c r="AL732" s="67"/>
      <c r="AM732" s="67"/>
      <c r="AN732" s="67"/>
      <c r="AO732" s="67"/>
      <c r="AP732" s="67"/>
      <c r="AQ732" s="67"/>
    </row>
    <row r="733" spans="34:43" x14ac:dyDescent="0.45">
      <c r="AH733" s="67"/>
      <c r="AI733" s="67"/>
      <c r="AJ733" s="67"/>
      <c r="AK733" s="67"/>
      <c r="AL733" s="67"/>
      <c r="AM733" s="67"/>
      <c r="AN733" s="67"/>
      <c r="AO733" s="67"/>
      <c r="AP733" s="67"/>
      <c r="AQ733" s="67"/>
    </row>
    <row r="734" spans="34:43" x14ac:dyDescent="0.45">
      <c r="AH734" s="67"/>
      <c r="AI734" s="67"/>
      <c r="AJ734" s="67"/>
      <c r="AK734" s="67"/>
      <c r="AL734" s="67"/>
      <c r="AM734" s="67"/>
      <c r="AN734" s="67"/>
      <c r="AO734" s="67"/>
      <c r="AP734" s="67"/>
      <c r="AQ734" s="67"/>
    </row>
    <row r="735" spans="34:43" x14ac:dyDescent="0.45">
      <c r="AH735" s="67"/>
      <c r="AI735" s="67"/>
      <c r="AJ735" s="67"/>
      <c r="AK735" s="67"/>
      <c r="AL735" s="67"/>
      <c r="AM735" s="67"/>
      <c r="AN735" s="67"/>
      <c r="AO735" s="67"/>
      <c r="AP735" s="67"/>
      <c r="AQ735" s="67"/>
    </row>
    <row r="736" spans="34:43" x14ac:dyDescent="0.45">
      <c r="AH736" s="67"/>
      <c r="AI736" s="67"/>
      <c r="AJ736" s="67"/>
      <c r="AK736" s="67"/>
      <c r="AL736" s="67"/>
      <c r="AM736" s="67"/>
      <c r="AN736" s="67"/>
      <c r="AO736" s="67"/>
      <c r="AP736" s="67"/>
      <c r="AQ736" s="67"/>
    </row>
    <row r="737" spans="34:43" x14ac:dyDescent="0.45">
      <c r="AH737" s="67"/>
      <c r="AI737" s="67"/>
      <c r="AJ737" s="67"/>
      <c r="AK737" s="67"/>
      <c r="AL737" s="67"/>
      <c r="AM737" s="67"/>
      <c r="AN737" s="67"/>
      <c r="AO737" s="67"/>
      <c r="AP737" s="67"/>
      <c r="AQ737" s="67"/>
    </row>
    <row r="738" spans="34:43" x14ac:dyDescent="0.45">
      <c r="AH738" s="67"/>
      <c r="AI738" s="67"/>
      <c r="AJ738" s="67"/>
      <c r="AK738" s="67"/>
      <c r="AL738" s="67"/>
      <c r="AM738" s="67"/>
      <c r="AN738" s="67"/>
      <c r="AO738" s="67"/>
      <c r="AP738" s="67"/>
      <c r="AQ738" s="67"/>
    </row>
    <row r="739" spans="34:43" x14ac:dyDescent="0.45">
      <c r="AH739" s="67"/>
      <c r="AI739" s="67"/>
      <c r="AJ739" s="67"/>
      <c r="AK739" s="67"/>
      <c r="AL739" s="67"/>
      <c r="AM739" s="67"/>
      <c r="AN739" s="67"/>
      <c r="AO739" s="67"/>
      <c r="AP739" s="67"/>
      <c r="AQ739" s="67"/>
    </row>
    <row r="740" spans="34:43" x14ac:dyDescent="0.45">
      <c r="AH740" s="67"/>
      <c r="AI740" s="67"/>
      <c r="AJ740" s="67"/>
      <c r="AK740" s="67"/>
      <c r="AL740" s="67"/>
      <c r="AM740" s="67"/>
      <c r="AN740" s="67"/>
      <c r="AO740" s="67"/>
      <c r="AP740" s="67"/>
      <c r="AQ740" s="67"/>
    </row>
    <row r="741" spans="34:43" x14ac:dyDescent="0.45">
      <c r="AH741" s="67"/>
      <c r="AI741" s="67"/>
      <c r="AJ741" s="67"/>
      <c r="AK741" s="67"/>
      <c r="AL741" s="67"/>
      <c r="AM741" s="67"/>
      <c r="AN741" s="67"/>
      <c r="AO741" s="67"/>
      <c r="AP741" s="67"/>
      <c r="AQ741" s="67"/>
    </row>
    <row r="742" spans="34:43" x14ac:dyDescent="0.45">
      <c r="AH742" s="67"/>
      <c r="AI742" s="67"/>
      <c r="AJ742" s="67"/>
      <c r="AK742" s="67"/>
      <c r="AL742" s="67"/>
      <c r="AM742" s="67"/>
      <c r="AN742" s="67"/>
      <c r="AO742" s="67"/>
      <c r="AP742" s="67"/>
      <c r="AQ742" s="67"/>
    </row>
    <row r="743" spans="34:43" x14ac:dyDescent="0.45">
      <c r="AH743" s="67"/>
      <c r="AI743" s="67"/>
      <c r="AJ743" s="67"/>
      <c r="AK743" s="67"/>
      <c r="AL743" s="67"/>
      <c r="AM743" s="67"/>
      <c r="AN743" s="67"/>
      <c r="AO743" s="67"/>
      <c r="AP743" s="67"/>
      <c r="AQ743" s="67"/>
    </row>
    <row r="744" spans="34:43" x14ac:dyDescent="0.45">
      <c r="AH744" s="67"/>
      <c r="AI744" s="67"/>
      <c r="AJ744" s="67"/>
      <c r="AK744" s="67"/>
      <c r="AL744" s="67"/>
      <c r="AM744" s="67"/>
      <c r="AN744" s="67"/>
      <c r="AO744" s="67"/>
      <c r="AP744" s="67"/>
      <c r="AQ744" s="67"/>
    </row>
    <row r="745" spans="34:43" x14ac:dyDescent="0.45">
      <c r="AH745" s="67"/>
      <c r="AI745" s="67"/>
      <c r="AJ745" s="67"/>
      <c r="AK745" s="67"/>
      <c r="AL745" s="67"/>
      <c r="AM745" s="67"/>
      <c r="AN745" s="67"/>
      <c r="AO745" s="67"/>
      <c r="AP745" s="67"/>
      <c r="AQ745" s="67"/>
    </row>
    <row r="746" spans="34:43" x14ac:dyDescent="0.45">
      <c r="AH746" s="67"/>
      <c r="AI746" s="67"/>
      <c r="AJ746" s="67"/>
      <c r="AK746" s="67"/>
      <c r="AL746" s="67"/>
      <c r="AM746" s="67"/>
      <c r="AN746" s="67"/>
      <c r="AO746" s="67"/>
      <c r="AP746" s="67"/>
      <c r="AQ746" s="67"/>
    </row>
    <row r="747" spans="34:43" x14ac:dyDescent="0.45">
      <c r="AH747" s="67"/>
      <c r="AI747" s="67"/>
      <c r="AJ747" s="67"/>
      <c r="AK747" s="67"/>
      <c r="AL747" s="67"/>
      <c r="AM747" s="67"/>
      <c r="AN747" s="67"/>
      <c r="AO747" s="67"/>
      <c r="AP747" s="67"/>
      <c r="AQ747" s="67"/>
    </row>
    <row r="748" spans="34:43" x14ac:dyDescent="0.45">
      <c r="AH748" s="67"/>
      <c r="AI748" s="67"/>
      <c r="AJ748" s="67"/>
      <c r="AK748" s="67"/>
      <c r="AL748" s="67"/>
      <c r="AM748" s="67"/>
      <c r="AN748" s="67"/>
      <c r="AO748" s="67"/>
      <c r="AP748" s="67"/>
      <c r="AQ748" s="67"/>
    </row>
    <row r="749" spans="34:43" x14ac:dyDescent="0.45">
      <c r="AH749" s="67"/>
      <c r="AI749" s="67"/>
      <c r="AJ749" s="67"/>
      <c r="AK749" s="67"/>
      <c r="AL749" s="67"/>
      <c r="AM749" s="67"/>
      <c r="AN749" s="67"/>
      <c r="AO749" s="67"/>
      <c r="AP749" s="67"/>
      <c r="AQ749" s="67"/>
    </row>
    <row r="750" spans="34:43" x14ac:dyDescent="0.45">
      <c r="AH750" s="67"/>
      <c r="AI750" s="67"/>
      <c r="AJ750" s="67"/>
      <c r="AK750" s="67"/>
      <c r="AL750" s="67"/>
      <c r="AM750" s="67"/>
      <c r="AN750" s="67"/>
      <c r="AO750" s="67"/>
      <c r="AP750" s="67"/>
      <c r="AQ750" s="67"/>
    </row>
    <row r="751" spans="34:43" x14ac:dyDescent="0.45">
      <c r="AH751" s="67"/>
      <c r="AI751" s="67"/>
      <c r="AJ751" s="67"/>
      <c r="AK751" s="67"/>
      <c r="AL751" s="67"/>
      <c r="AM751" s="67"/>
      <c r="AN751" s="67"/>
      <c r="AO751" s="67"/>
      <c r="AP751" s="67"/>
      <c r="AQ751" s="67"/>
    </row>
    <row r="752" spans="34:43" x14ac:dyDescent="0.45">
      <c r="AH752" s="67"/>
      <c r="AI752" s="67"/>
      <c r="AJ752" s="67"/>
      <c r="AK752" s="67"/>
      <c r="AL752" s="67"/>
      <c r="AM752" s="67"/>
      <c r="AN752" s="67"/>
      <c r="AO752" s="67"/>
      <c r="AP752" s="67"/>
      <c r="AQ752" s="67"/>
    </row>
    <row r="753" spans="34:43" x14ac:dyDescent="0.45">
      <c r="AH753" s="67"/>
      <c r="AI753" s="67"/>
      <c r="AJ753" s="67"/>
      <c r="AK753" s="67"/>
      <c r="AL753" s="67"/>
      <c r="AM753" s="67"/>
      <c r="AN753" s="67"/>
      <c r="AO753" s="67"/>
      <c r="AP753" s="67"/>
      <c r="AQ753" s="67"/>
    </row>
    <row r="754" spans="34:43" x14ac:dyDescent="0.45">
      <c r="AH754" s="67"/>
      <c r="AI754" s="67"/>
      <c r="AJ754" s="67"/>
      <c r="AK754" s="67"/>
      <c r="AL754" s="67"/>
      <c r="AM754" s="67"/>
      <c r="AN754" s="67"/>
      <c r="AO754" s="67"/>
      <c r="AP754" s="67"/>
      <c r="AQ754" s="67"/>
    </row>
    <row r="755" spans="34:43" x14ac:dyDescent="0.45">
      <c r="AH755" s="67"/>
      <c r="AI755" s="67"/>
      <c r="AJ755" s="67"/>
      <c r="AK755" s="67"/>
      <c r="AL755" s="67"/>
      <c r="AM755" s="67"/>
      <c r="AN755" s="67"/>
      <c r="AO755" s="67"/>
      <c r="AP755" s="67"/>
      <c r="AQ755" s="67"/>
    </row>
    <row r="756" spans="34:43" x14ac:dyDescent="0.45">
      <c r="AH756" s="67"/>
      <c r="AI756" s="67"/>
      <c r="AJ756" s="67"/>
      <c r="AK756" s="67"/>
      <c r="AL756" s="67"/>
      <c r="AM756" s="67"/>
      <c r="AN756" s="67"/>
      <c r="AO756" s="67"/>
      <c r="AP756" s="67"/>
      <c r="AQ756" s="67"/>
    </row>
    <row r="757" spans="34:43" x14ac:dyDescent="0.45">
      <c r="AH757" s="67"/>
      <c r="AI757" s="67"/>
      <c r="AJ757" s="67"/>
      <c r="AK757" s="67"/>
      <c r="AL757" s="67"/>
      <c r="AM757" s="67"/>
      <c r="AN757" s="67"/>
      <c r="AO757" s="67"/>
      <c r="AP757" s="67"/>
      <c r="AQ757" s="67"/>
    </row>
    <row r="758" spans="34:43" x14ac:dyDescent="0.45">
      <c r="AH758" s="67"/>
      <c r="AI758" s="67"/>
      <c r="AJ758" s="67"/>
      <c r="AK758" s="67"/>
      <c r="AL758" s="67"/>
      <c r="AM758" s="67"/>
      <c r="AN758" s="67"/>
      <c r="AO758" s="67"/>
      <c r="AP758" s="67"/>
      <c r="AQ758" s="67"/>
    </row>
    <row r="759" spans="34:43" x14ac:dyDescent="0.45">
      <c r="AH759" s="67"/>
      <c r="AI759" s="67"/>
      <c r="AJ759" s="67"/>
      <c r="AK759" s="67"/>
      <c r="AL759" s="67"/>
      <c r="AM759" s="67"/>
      <c r="AN759" s="67"/>
      <c r="AO759" s="67"/>
      <c r="AP759" s="67"/>
      <c r="AQ759" s="67"/>
    </row>
    <row r="760" spans="34:43" x14ac:dyDescent="0.45">
      <c r="AH760" s="67"/>
      <c r="AI760" s="67"/>
      <c r="AJ760" s="67"/>
      <c r="AK760" s="67"/>
      <c r="AL760" s="67"/>
      <c r="AM760" s="67"/>
      <c r="AN760" s="67"/>
      <c r="AO760" s="67"/>
      <c r="AP760" s="67"/>
      <c r="AQ760" s="67"/>
    </row>
    <row r="761" spans="34:43" x14ac:dyDescent="0.45">
      <c r="AH761" s="67"/>
      <c r="AI761" s="67"/>
      <c r="AJ761" s="67"/>
      <c r="AK761" s="67"/>
      <c r="AL761" s="67"/>
      <c r="AM761" s="67"/>
      <c r="AN761" s="67"/>
      <c r="AO761" s="67"/>
      <c r="AP761" s="67"/>
      <c r="AQ761" s="67"/>
    </row>
    <row r="762" spans="34:43" x14ac:dyDescent="0.45">
      <c r="AH762" s="67"/>
      <c r="AI762" s="67"/>
      <c r="AJ762" s="67"/>
      <c r="AK762" s="67"/>
      <c r="AL762" s="67"/>
      <c r="AM762" s="67"/>
      <c r="AN762" s="67"/>
      <c r="AO762" s="67"/>
      <c r="AP762" s="67"/>
      <c r="AQ762" s="67"/>
    </row>
    <row r="763" spans="34:43" x14ac:dyDescent="0.45">
      <c r="AH763" s="67"/>
      <c r="AI763" s="67"/>
      <c r="AJ763" s="67"/>
      <c r="AK763" s="67"/>
      <c r="AL763" s="67"/>
      <c r="AM763" s="67"/>
      <c r="AN763" s="67"/>
      <c r="AO763" s="67"/>
      <c r="AP763" s="67"/>
      <c r="AQ763" s="67"/>
    </row>
    <row r="764" spans="34:43" x14ac:dyDescent="0.45">
      <c r="AH764" s="67"/>
      <c r="AI764" s="67"/>
      <c r="AJ764" s="67"/>
      <c r="AK764" s="67"/>
      <c r="AL764" s="67"/>
      <c r="AM764" s="67"/>
      <c r="AN764" s="67"/>
      <c r="AO764" s="67"/>
      <c r="AP764" s="67"/>
      <c r="AQ764" s="67"/>
    </row>
    <row r="765" spans="34:43" x14ac:dyDescent="0.45">
      <c r="AH765" s="67"/>
      <c r="AI765" s="67"/>
      <c r="AJ765" s="67"/>
      <c r="AK765" s="67"/>
      <c r="AL765" s="67"/>
      <c r="AM765" s="67"/>
      <c r="AN765" s="67"/>
      <c r="AO765" s="67"/>
      <c r="AP765" s="67"/>
      <c r="AQ765" s="67"/>
    </row>
    <row r="766" spans="34:43" x14ac:dyDescent="0.45">
      <c r="AH766" s="67"/>
      <c r="AI766" s="67"/>
      <c r="AJ766" s="67"/>
      <c r="AK766" s="67"/>
      <c r="AL766" s="67"/>
      <c r="AM766" s="67"/>
      <c r="AN766" s="67"/>
      <c r="AO766" s="67"/>
      <c r="AP766" s="67"/>
      <c r="AQ766" s="67"/>
    </row>
    <row r="767" spans="34:43" x14ac:dyDescent="0.45">
      <c r="AH767" s="67"/>
      <c r="AI767" s="67"/>
      <c r="AJ767" s="67"/>
      <c r="AK767" s="67"/>
      <c r="AL767" s="67"/>
      <c r="AM767" s="67"/>
      <c r="AN767" s="67"/>
      <c r="AO767" s="67"/>
      <c r="AP767" s="67"/>
      <c r="AQ767" s="67"/>
    </row>
    <row r="768" spans="34:43" x14ac:dyDescent="0.45">
      <c r="AH768" s="67"/>
      <c r="AI768" s="67"/>
      <c r="AJ768" s="67"/>
      <c r="AK768" s="67"/>
      <c r="AL768" s="67"/>
      <c r="AM768" s="67"/>
      <c r="AN768" s="67"/>
      <c r="AO768" s="67"/>
      <c r="AP768" s="67"/>
      <c r="AQ768" s="67"/>
    </row>
    <row r="769" spans="34:43" x14ac:dyDescent="0.45">
      <c r="AH769" s="67"/>
      <c r="AI769" s="67"/>
      <c r="AJ769" s="67"/>
      <c r="AK769" s="67"/>
      <c r="AL769" s="67"/>
      <c r="AM769" s="67"/>
      <c r="AN769" s="67"/>
      <c r="AO769" s="67"/>
      <c r="AP769" s="67"/>
      <c r="AQ769" s="67"/>
    </row>
    <row r="770" spans="34:43" x14ac:dyDescent="0.45">
      <c r="AH770" s="67"/>
      <c r="AI770" s="67"/>
      <c r="AJ770" s="67"/>
      <c r="AK770" s="67"/>
      <c r="AL770" s="67"/>
      <c r="AM770" s="67"/>
      <c r="AN770" s="67"/>
      <c r="AO770" s="67"/>
      <c r="AP770" s="67"/>
      <c r="AQ770" s="67"/>
    </row>
    <row r="771" spans="34:43" x14ac:dyDescent="0.45">
      <c r="AH771" s="67"/>
      <c r="AI771" s="67"/>
      <c r="AJ771" s="67"/>
      <c r="AK771" s="67"/>
      <c r="AL771" s="67"/>
      <c r="AM771" s="67"/>
      <c r="AN771" s="67"/>
      <c r="AO771" s="67"/>
      <c r="AP771" s="67"/>
      <c r="AQ771" s="67"/>
    </row>
    <row r="772" spans="34:43" x14ac:dyDescent="0.45">
      <c r="AH772" s="67"/>
      <c r="AI772" s="67"/>
      <c r="AJ772" s="67"/>
      <c r="AK772" s="67"/>
      <c r="AL772" s="67"/>
      <c r="AM772" s="67"/>
      <c r="AN772" s="67"/>
      <c r="AO772" s="67"/>
      <c r="AP772" s="67"/>
      <c r="AQ772" s="67"/>
    </row>
    <row r="773" spans="34:43" x14ac:dyDescent="0.45">
      <c r="AH773" s="67"/>
      <c r="AI773" s="67"/>
      <c r="AJ773" s="67"/>
      <c r="AK773" s="67"/>
      <c r="AL773" s="67"/>
      <c r="AM773" s="67"/>
      <c r="AN773" s="67"/>
      <c r="AO773" s="67"/>
      <c r="AP773" s="67"/>
      <c r="AQ773" s="67"/>
    </row>
    <row r="774" spans="34:43" x14ac:dyDescent="0.45">
      <c r="AH774" s="67"/>
      <c r="AI774" s="67"/>
      <c r="AJ774" s="67"/>
      <c r="AK774" s="67"/>
      <c r="AL774" s="67"/>
      <c r="AM774" s="67"/>
      <c r="AN774" s="67"/>
      <c r="AO774" s="67"/>
      <c r="AP774" s="67"/>
      <c r="AQ774" s="67"/>
    </row>
    <row r="775" spans="34:43" x14ac:dyDescent="0.45">
      <c r="AH775" s="67"/>
      <c r="AI775" s="67"/>
      <c r="AJ775" s="67"/>
      <c r="AK775" s="67"/>
      <c r="AL775" s="67"/>
      <c r="AM775" s="67"/>
      <c r="AN775" s="67"/>
      <c r="AO775" s="67"/>
      <c r="AP775" s="67"/>
      <c r="AQ775" s="67"/>
    </row>
    <row r="776" spans="34:43" x14ac:dyDescent="0.45">
      <c r="AH776" s="67"/>
      <c r="AI776" s="67"/>
      <c r="AJ776" s="67"/>
      <c r="AK776" s="67"/>
      <c r="AL776" s="67"/>
      <c r="AM776" s="67"/>
      <c r="AN776" s="67"/>
      <c r="AO776" s="67"/>
      <c r="AP776" s="67"/>
      <c r="AQ776" s="67"/>
    </row>
    <row r="777" spans="34:43" x14ac:dyDescent="0.45">
      <c r="AH777" s="67"/>
      <c r="AI777" s="67"/>
      <c r="AJ777" s="67"/>
      <c r="AK777" s="67"/>
      <c r="AL777" s="67"/>
      <c r="AM777" s="67"/>
      <c r="AN777" s="67"/>
      <c r="AO777" s="67"/>
      <c r="AP777" s="67"/>
      <c r="AQ777" s="67"/>
    </row>
    <row r="778" spans="34:43" x14ac:dyDescent="0.45">
      <c r="AH778" s="67"/>
      <c r="AI778" s="67"/>
      <c r="AJ778" s="67"/>
      <c r="AK778" s="67"/>
      <c r="AL778" s="67"/>
      <c r="AM778" s="67"/>
      <c r="AN778" s="67"/>
      <c r="AO778" s="67"/>
      <c r="AP778" s="67"/>
      <c r="AQ778" s="67"/>
    </row>
    <row r="779" spans="34:43" x14ac:dyDescent="0.45">
      <c r="AH779" s="67"/>
      <c r="AI779" s="67"/>
      <c r="AJ779" s="67"/>
      <c r="AK779" s="67"/>
      <c r="AL779" s="67"/>
      <c r="AM779" s="67"/>
      <c r="AN779" s="67"/>
      <c r="AO779" s="67"/>
      <c r="AP779" s="67"/>
      <c r="AQ779" s="67"/>
    </row>
    <row r="780" spans="34:43" x14ac:dyDescent="0.45">
      <c r="AH780" s="67"/>
      <c r="AI780" s="67"/>
      <c r="AJ780" s="67"/>
      <c r="AK780" s="67"/>
      <c r="AL780" s="67"/>
      <c r="AM780" s="67"/>
      <c r="AN780" s="67"/>
      <c r="AO780" s="67"/>
      <c r="AP780" s="67"/>
      <c r="AQ780" s="67"/>
    </row>
    <row r="781" spans="34:43" x14ac:dyDescent="0.45">
      <c r="AH781" s="67"/>
      <c r="AI781" s="67"/>
      <c r="AJ781" s="67"/>
      <c r="AK781" s="67"/>
      <c r="AL781" s="67"/>
      <c r="AM781" s="67"/>
      <c r="AN781" s="67"/>
      <c r="AO781" s="67"/>
      <c r="AP781" s="67"/>
      <c r="AQ781" s="67"/>
    </row>
    <row r="782" spans="34:43" x14ac:dyDescent="0.45">
      <c r="AH782" s="67"/>
      <c r="AI782" s="67"/>
      <c r="AJ782" s="67"/>
      <c r="AK782" s="67"/>
      <c r="AL782" s="67"/>
      <c r="AM782" s="67"/>
      <c r="AN782" s="67"/>
      <c r="AO782" s="67"/>
      <c r="AP782" s="67"/>
      <c r="AQ782" s="67"/>
    </row>
    <row r="783" spans="34:43" x14ac:dyDescent="0.45">
      <c r="AH783" s="67"/>
      <c r="AI783" s="67"/>
      <c r="AJ783" s="67"/>
      <c r="AK783" s="67"/>
      <c r="AL783" s="67"/>
      <c r="AM783" s="67"/>
      <c r="AN783" s="67"/>
      <c r="AO783" s="67"/>
      <c r="AP783" s="67"/>
      <c r="AQ783" s="67"/>
    </row>
    <row r="784" spans="34:43" x14ac:dyDescent="0.45">
      <c r="AH784" s="67"/>
      <c r="AI784" s="67"/>
      <c r="AJ784" s="67"/>
      <c r="AK784" s="67"/>
      <c r="AL784" s="67"/>
      <c r="AM784" s="67"/>
      <c r="AN784" s="67"/>
      <c r="AO784" s="67"/>
      <c r="AP784" s="67"/>
      <c r="AQ784" s="67"/>
    </row>
    <row r="785" spans="34:43" x14ac:dyDescent="0.45">
      <c r="AH785" s="67"/>
      <c r="AI785" s="67"/>
      <c r="AJ785" s="67"/>
      <c r="AK785" s="67"/>
      <c r="AL785" s="67"/>
      <c r="AM785" s="67"/>
      <c r="AN785" s="67"/>
      <c r="AO785" s="67"/>
      <c r="AP785" s="67"/>
      <c r="AQ785" s="67"/>
    </row>
    <row r="786" spans="34:43" x14ac:dyDescent="0.45">
      <c r="AH786" s="67"/>
      <c r="AI786" s="67"/>
      <c r="AJ786" s="67"/>
      <c r="AK786" s="67"/>
      <c r="AL786" s="67"/>
      <c r="AM786" s="67"/>
      <c r="AN786" s="67"/>
      <c r="AO786" s="67"/>
      <c r="AP786" s="67"/>
      <c r="AQ786" s="67"/>
    </row>
    <row r="787" spans="34:43" x14ac:dyDescent="0.45">
      <c r="AH787" s="67"/>
      <c r="AI787" s="67"/>
      <c r="AJ787" s="67"/>
      <c r="AK787" s="67"/>
      <c r="AL787" s="67"/>
      <c r="AM787" s="67"/>
      <c r="AN787" s="67"/>
      <c r="AO787" s="67"/>
      <c r="AP787" s="67"/>
      <c r="AQ787" s="67"/>
    </row>
    <row r="788" spans="34:43" x14ac:dyDescent="0.45">
      <c r="AH788" s="67"/>
      <c r="AI788" s="67"/>
      <c r="AJ788" s="67"/>
      <c r="AK788" s="67"/>
      <c r="AL788" s="67"/>
      <c r="AM788" s="67"/>
      <c r="AN788" s="67"/>
      <c r="AO788" s="67"/>
      <c r="AP788" s="67"/>
      <c r="AQ788" s="67"/>
    </row>
    <row r="789" spans="34:43" x14ac:dyDescent="0.45">
      <c r="AH789" s="67"/>
      <c r="AI789" s="67"/>
      <c r="AJ789" s="67"/>
      <c r="AK789" s="67"/>
      <c r="AL789" s="67"/>
      <c r="AM789" s="67"/>
      <c r="AN789" s="67"/>
      <c r="AO789" s="67"/>
      <c r="AP789" s="67"/>
      <c r="AQ789" s="67"/>
    </row>
    <row r="790" spans="34:43" x14ac:dyDescent="0.45">
      <c r="AH790" s="67"/>
      <c r="AI790" s="67"/>
      <c r="AJ790" s="67"/>
      <c r="AK790" s="67"/>
      <c r="AL790" s="67"/>
      <c r="AM790" s="67"/>
      <c r="AN790" s="67"/>
      <c r="AO790" s="67"/>
      <c r="AP790" s="67"/>
      <c r="AQ790" s="67"/>
    </row>
    <row r="791" spans="34:43" x14ac:dyDescent="0.45">
      <c r="AH791" s="67"/>
      <c r="AI791" s="67"/>
      <c r="AJ791" s="67"/>
      <c r="AK791" s="67"/>
      <c r="AL791" s="67"/>
      <c r="AM791" s="67"/>
      <c r="AN791" s="67"/>
      <c r="AO791" s="67"/>
      <c r="AP791" s="67"/>
      <c r="AQ791" s="67"/>
    </row>
    <row r="792" spans="34:43" x14ac:dyDescent="0.45">
      <c r="AH792" s="67"/>
      <c r="AI792" s="67"/>
      <c r="AJ792" s="67"/>
      <c r="AK792" s="67"/>
      <c r="AL792" s="67"/>
      <c r="AM792" s="67"/>
      <c r="AN792" s="67"/>
      <c r="AO792" s="67"/>
      <c r="AP792" s="67"/>
      <c r="AQ792" s="67"/>
    </row>
    <row r="793" spans="34:43" x14ac:dyDescent="0.45">
      <c r="AH793" s="67"/>
      <c r="AI793" s="67"/>
      <c r="AJ793" s="67"/>
      <c r="AK793" s="67"/>
      <c r="AL793" s="67"/>
      <c r="AM793" s="67"/>
      <c r="AN793" s="67"/>
      <c r="AO793" s="67"/>
      <c r="AP793" s="67"/>
      <c r="AQ793" s="67"/>
    </row>
    <row r="794" spans="34:43" x14ac:dyDescent="0.45">
      <c r="AH794" s="67"/>
      <c r="AI794" s="67"/>
      <c r="AJ794" s="67"/>
      <c r="AK794" s="67"/>
      <c r="AL794" s="67"/>
      <c r="AM794" s="67"/>
      <c r="AN794" s="67"/>
      <c r="AO794" s="67"/>
      <c r="AP794" s="67"/>
      <c r="AQ794" s="67"/>
    </row>
    <row r="795" spans="34:43" x14ac:dyDescent="0.45">
      <c r="AH795" s="67"/>
      <c r="AI795" s="67"/>
      <c r="AJ795" s="67"/>
      <c r="AK795" s="67"/>
      <c r="AL795" s="67"/>
      <c r="AM795" s="67"/>
      <c r="AN795" s="67"/>
      <c r="AO795" s="67"/>
      <c r="AP795" s="67"/>
      <c r="AQ795" s="67"/>
    </row>
    <row r="796" spans="34:43" x14ac:dyDescent="0.45">
      <c r="AH796" s="67"/>
      <c r="AI796" s="67"/>
      <c r="AJ796" s="67"/>
      <c r="AK796" s="67"/>
      <c r="AL796" s="67"/>
      <c r="AM796" s="67"/>
      <c r="AN796" s="67"/>
      <c r="AO796" s="67"/>
      <c r="AP796" s="67"/>
      <c r="AQ796" s="67"/>
    </row>
    <row r="797" spans="34:43" x14ac:dyDescent="0.45">
      <c r="AH797" s="67"/>
      <c r="AI797" s="67"/>
      <c r="AJ797" s="67"/>
      <c r="AK797" s="67"/>
      <c r="AL797" s="67"/>
      <c r="AM797" s="67"/>
      <c r="AN797" s="67"/>
      <c r="AO797" s="67"/>
      <c r="AP797" s="67"/>
      <c r="AQ797" s="67"/>
    </row>
    <row r="798" spans="34:43" x14ac:dyDescent="0.45">
      <c r="AH798" s="67"/>
      <c r="AI798" s="67"/>
      <c r="AJ798" s="67"/>
      <c r="AK798" s="67"/>
      <c r="AL798" s="67"/>
      <c r="AM798" s="67"/>
      <c r="AN798" s="67"/>
      <c r="AO798" s="67"/>
      <c r="AP798" s="67"/>
      <c r="AQ798" s="67"/>
    </row>
    <row r="799" spans="34:43" x14ac:dyDescent="0.45">
      <c r="AH799" s="67"/>
      <c r="AI799" s="67"/>
      <c r="AJ799" s="67"/>
      <c r="AK799" s="67"/>
      <c r="AL799" s="67"/>
      <c r="AM799" s="67"/>
      <c r="AN799" s="67"/>
      <c r="AO799" s="67"/>
      <c r="AP799" s="67"/>
      <c r="AQ799" s="67"/>
    </row>
    <row r="800" spans="34:43" x14ac:dyDescent="0.45">
      <c r="AH800" s="67"/>
      <c r="AI800" s="67"/>
      <c r="AJ800" s="67"/>
      <c r="AK800" s="67"/>
      <c r="AL800" s="67"/>
      <c r="AM800" s="67"/>
      <c r="AN800" s="67"/>
      <c r="AO800" s="67"/>
      <c r="AP800" s="67"/>
      <c r="AQ800" s="67"/>
    </row>
    <row r="801" spans="34:43" x14ac:dyDescent="0.45">
      <c r="AH801" s="67"/>
      <c r="AI801" s="67"/>
      <c r="AJ801" s="67"/>
      <c r="AK801" s="67"/>
      <c r="AL801" s="67"/>
      <c r="AM801" s="67"/>
      <c r="AN801" s="67"/>
      <c r="AO801" s="67"/>
      <c r="AP801" s="67"/>
      <c r="AQ801" s="67"/>
    </row>
    <row r="802" spans="34:43" x14ac:dyDescent="0.45">
      <c r="AH802" s="67"/>
      <c r="AI802" s="67"/>
      <c r="AJ802" s="67"/>
      <c r="AK802" s="67"/>
      <c r="AL802" s="67"/>
      <c r="AM802" s="67"/>
      <c r="AN802" s="67"/>
      <c r="AO802" s="67"/>
      <c r="AP802" s="67"/>
      <c r="AQ802" s="67"/>
    </row>
    <row r="803" spans="34:43" x14ac:dyDescent="0.45">
      <c r="AH803" s="67"/>
      <c r="AI803" s="67"/>
      <c r="AJ803" s="67"/>
      <c r="AK803" s="67"/>
      <c r="AL803" s="67"/>
      <c r="AM803" s="67"/>
      <c r="AN803" s="67"/>
      <c r="AO803" s="67"/>
      <c r="AP803" s="67"/>
      <c r="AQ803" s="67"/>
    </row>
    <row r="804" spans="34:43" x14ac:dyDescent="0.45">
      <c r="AH804" s="67"/>
      <c r="AI804" s="67"/>
      <c r="AJ804" s="67"/>
      <c r="AK804" s="67"/>
      <c r="AL804" s="67"/>
      <c r="AM804" s="67"/>
      <c r="AN804" s="67"/>
      <c r="AO804" s="67"/>
      <c r="AP804" s="67"/>
      <c r="AQ804" s="67"/>
    </row>
    <row r="805" spans="34:43" x14ac:dyDescent="0.45">
      <c r="AH805" s="67"/>
      <c r="AI805" s="67"/>
      <c r="AJ805" s="67"/>
      <c r="AK805" s="67"/>
      <c r="AL805" s="67"/>
      <c r="AM805" s="67"/>
      <c r="AN805" s="67"/>
      <c r="AO805" s="67"/>
      <c r="AP805" s="67"/>
      <c r="AQ805" s="67"/>
    </row>
    <row r="806" spans="34:43" x14ac:dyDescent="0.45">
      <c r="AH806" s="67"/>
      <c r="AI806" s="67"/>
      <c r="AJ806" s="67"/>
      <c r="AK806" s="67"/>
      <c r="AL806" s="67"/>
      <c r="AM806" s="67"/>
      <c r="AN806" s="67"/>
      <c r="AO806" s="67"/>
      <c r="AP806" s="67"/>
      <c r="AQ806" s="67"/>
    </row>
    <row r="807" spans="34:43" x14ac:dyDescent="0.45">
      <c r="AH807" s="67"/>
      <c r="AI807" s="67"/>
      <c r="AJ807" s="67"/>
      <c r="AK807" s="67"/>
      <c r="AL807" s="67"/>
      <c r="AM807" s="67"/>
      <c r="AN807" s="67"/>
      <c r="AO807" s="67"/>
      <c r="AP807" s="67"/>
      <c r="AQ807" s="67"/>
    </row>
    <row r="808" spans="34:43" x14ac:dyDescent="0.45">
      <c r="AH808" s="67"/>
      <c r="AI808" s="67"/>
      <c r="AJ808" s="67"/>
      <c r="AK808" s="67"/>
      <c r="AL808" s="67"/>
      <c r="AM808" s="67"/>
      <c r="AN808" s="67"/>
      <c r="AO808" s="67"/>
      <c r="AP808" s="67"/>
      <c r="AQ808" s="67"/>
    </row>
    <row r="809" spans="34:43" x14ac:dyDescent="0.45">
      <c r="AH809" s="67"/>
      <c r="AI809" s="67"/>
      <c r="AJ809" s="67"/>
      <c r="AK809" s="67"/>
      <c r="AL809" s="67"/>
      <c r="AM809" s="67"/>
      <c r="AN809" s="67"/>
      <c r="AO809" s="67"/>
      <c r="AP809" s="67"/>
      <c r="AQ809" s="67"/>
    </row>
    <row r="810" spans="34:43" x14ac:dyDescent="0.45">
      <c r="AH810" s="67"/>
      <c r="AI810" s="67"/>
      <c r="AJ810" s="67"/>
      <c r="AK810" s="67"/>
      <c r="AL810" s="67"/>
      <c r="AM810" s="67"/>
      <c r="AN810" s="67"/>
      <c r="AO810" s="67"/>
      <c r="AP810" s="67"/>
      <c r="AQ810" s="67"/>
    </row>
    <row r="811" spans="34:43" x14ac:dyDescent="0.45">
      <c r="AH811" s="67"/>
      <c r="AI811" s="67"/>
      <c r="AJ811" s="67"/>
      <c r="AK811" s="67"/>
      <c r="AL811" s="67"/>
      <c r="AM811" s="67"/>
      <c r="AN811" s="67"/>
      <c r="AO811" s="67"/>
      <c r="AP811" s="67"/>
      <c r="AQ811" s="67"/>
    </row>
    <row r="812" spans="34:43" x14ac:dyDescent="0.45">
      <c r="AH812" s="67"/>
      <c r="AI812" s="67"/>
      <c r="AJ812" s="67"/>
      <c r="AK812" s="67"/>
      <c r="AL812" s="67"/>
      <c r="AM812" s="67"/>
      <c r="AN812" s="67"/>
      <c r="AO812" s="67"/>
      <c r="AP812" s="67"/>
      <c r="AQ812" s="67"/>
    </row>
    <row r="813" spans="34:43" x14ac:dyDescent="0.45">
      <c r="AH813" s="67"/>
      <c r="AI813" s="67"/>
      <c r="AJ813" s="67"/>
      <c r="AK813" s="67"/>
      <c r="AL813" s="67"/>
      <c r="AM813" s="67"/>
      <c r="AN813" s="67"/>
      <c r="AO813" s="67"/>
      <c r="AP813" s="67"/>
      <c r="AQ813" s="67"/>
    </row>
    <row r="814" spans="34:43" x14ac:dyDescent="0.45">
      <c r="AH814" s="67"/>
      <c r="AI814" s="67"/>
      <c r="AJ814" s="67"/>
      <c r="AK814" s="67"/>
      <c r="AL814" s="67"/>
      <c r="AM814" s="67"/>
      <c r="AN814" s="67"/>
      <c r="AO814" s="67"/>
      <c r="AP814" s="67"/>
      <c r="AQ814" s="67"/>
    </row>
    <row r="815" spans="34:43" x14ac:dyDescent="0.45">
      <c r="AH815" s="67"/>
      <c r="AI815" s="67"/>
      <c r="AJ815" s="67"/>
      <c r="AK815" s="67"/>
      <c r="AL815" s="67"/>
      <c r="AM815" s="67"/>
      <c r="AN815" s="67"/>
      <c r="AO815" s="67"/>
      <c r="AP815" s="67"/>
      <c r="AQ815" s="67"/>
    </row>
    <row r="816" spans="34:43" x14ac:dyDescent="0.45">
      <c r="AH816" s="67"/>
      <c r="AI816" s="67"/>
      <c r="AJ816" s="67"/>
      <c r="AK816" s="67"/>
      <c r="AL816" s="67"/>
      <c r="AM816" s="67"/>
      <c r="AN816" s="67"/>
      <c r="AO816" s="67"/>
      <c r="AP816" s="67"/>
      <c r="AQ816" s="67"/>
    </row>
    <row r="817" spans="34:43" x14ac:dyDescent="0.45">
      <c r="AH817" s="67"/>
      <c r="AI817" s="67"/>
      <c r="AJ817" s="67"/>
      <c r="AK817" s="67"/>
      <c r="AL817" s="67"/>
      <c r="AM817" s="67"/>
      <c r="AN817" s="67"/>
      <c r="AO817" s="67"/>
      <c r="AP817" s="67"/>
      <c r="AQ817" s="67"/>
    </row>
    <row r="818" spans="34:43" x14ac:dyDescent="0.45">
      <c r="AH818" s="67"/>
      <c r="AI818" s="67"/>
      <c r="AJ818" s="67"/>
      <c r="AK818" s="67"/>
      <c r="AL818" s="67"/>
      <c r="AM818" s="67"/>
      <c r="AN818" s="67"/>
      <c r="AO818" s="67"/>
      <c r="AP818" s="67"/>
      <c r="AQ818" s="67"/>
    </row>
    <row r="819" spans="34:43" x14ac:dyDescent="0.45">
      <c r="AH819" s="67"/>
      <c r="AI819" s="67"/>
      <c r="AJ819" s="67"/>
      <c r="AK819" s="67"/>
      <c r="AL819" s="67"/>
      <c r="AM819" s="67"/>
      <c r="AN819" s="67"/>
      <c r="AO819" s="67"/>
      <c r="AP819" s="67"/>
      <c r="AQ819" s="67"/>
    </row>
    <row r="820" spans="34:43" x14ac:dyDescent="0.45">
      <c r="AH820" s="67"/>
      <c r="AI820" s="67"/>
      <c r="AJ820" s="67"/>
      <c r="AK820" s="67"/>
      <c r="AL820" s="67"/>
      <c r="AM820" s="67"/>
      <c r="AN820" s="67"/>
      <c r="AO820" s="67"/>
      <c r="AP820" s="67"/>
      <c r="AQ820" s="67"/>
    </row>
    <row r="821" spans="34:43" x14ac:dyDescent="0.45">
      <c r="AH821" s="67"/>
      <c r="AI821" s="67"/>
      <c r="AJ821" s="67"/>
      <c r="AK821" s="67"/>
      <c r="AL821" s="67"/>
      <c r="AM821" s="67"/>
      <c r="AN821" s="67"/>
      <c r="AO821" s="67"/>
      <c r="AP821" s="67"/>
      <c r="AQ821" s="67"/>
    </row>
    <row r="822" spans="34:43" x14ac:dyDescent="0.45">
      <c r="AH822" s="67"/>
      <c r="AI822" s="67"/>
      <c r="AJ822" s="67"/>
      <c r="AK822" s="67"/>
      <c r="AL822" s="67"/>
      <c r="AM822" s="67"/>
      <c r="AN822" s="67"/>
      <c r="AO822" s="67"/>
      <c r="AP822" s="67"/>
      <c r="AQ822" s="67"/>
    </row>
    <row r="823" spans="34:43" x14ac:dyDescent="0.45">
      <c r="AH823" s="67"/>
      <c r="AI823" s="67"/>
      <c r="AJ823" s="67"/>
      <c r="AK823" s="67"/>
      <c r="AL823" s="67"/>
      <c r="AM823" s="67"/>
      <c r="AN823" s="67"/>
      <c r="AO823" s="67"/>
      <c r="AP823" s="67"/>
      <c r="AQ823" s="67"/>
    </row>
    <row r="824" spans="34:43" x14ac:dyDescent="0.45">
      <c r="AH824" s="67"/>
      <c r="AI824" s="67"/>
      <c r="AJ824" s="67"/>
      <c r="AK824" s="67"/>
      <c r="AL824" s="67"/>
      <c r="AM824" s="67"/>
      <c r="AN824" s="67"/>
      <c r="AO824" s="67"/>
      <c r="AP824" s="67"/>
      <c r="AQ824" s="67"/>
    </row>
    <row r="825" spans="34:43" x14ac:dyDescent="0.45">
      <c r="AH825" s="67"/>
      <c r="AI825" s="67"/>
      <c r="AJ825" s="67"/>
      <c r="AK825" s="67"/>
      <c r="AL825" s="67"/>
      <c r="AM825" s="67"/>
      <c r="AN825" s="67"/>
      <c r="AO825" s="67"/>
      <c r="AP825" s="67"/>
      <c r="AQ825" s="67"/>
    </row>
    <row r="826" spans="34:43" x14ac:dyDescent="0.45">
      <c r="AH826" s="67"/>
      <c r="AI826" s="67"/>
      <c r="AJ826" s="67"/>
      <c r="AK826" s="67"/>
      <c r="AL826" s="67"/>
      <c r="AM826" s="67"/>
      <c r="AN826" s="67"/>
      <c r="AO826" s="67"/>
      <c r="AP826" s="67"/>
      <c r="AQ826" s="67"/>
    </row>
    <row r="827" spans="34:43" x14ac:dyDescent="0.45">
      <c r="AH827" s="67"/>
      <c r="AI827" s="67"/>
      <c r="AJ827" s="67"/>
      <c r="AK827" s="67"/>
      <c r="AL827" s="67"/>
      <c r="AM827" s="67"/>
      <c r="AN827" s="67"/>
      <c r="AO827" s="67"/>
      <c r="AP827" s="67"/>
      <c r="AQ827" s="67"/>
    </row>
    <row r="828" spans="34:43" x14ac:dyDescent="0.45">
      <c r="AH828" s="67"/>
      <c r="AI828" s="67"/>
      <c r="AJ828" s="67"/>
      <c r="AK828" s="67"/>
      <c r="AL828" s="67"/>
      <c r="AM828" s="67"/>
      <c r="AN828" s="67"/>
      <c r="AO828" s="67"/>
      <c r="AP828" s="67"/>
      <c r="AQ828" s="67"/>
    </row>
    <row r="829" spans="34:43" x14ac:dyDescent="0.45">
      <c r="AH829" s="67"/>
      <c r="AI829" s="67"/>
      <c r="AJ829" s="67"/>
      <c r="AK829" s="67"/>
      <c r="AL829" s="67"/>
      <c r="AM829" s="67"/>
      <c r="AN829" s="67"/>
      <c r="AO829" s="67"/>
      <c r="AP829" s="67"/>
      <c r="AQ829" s="67"/>
    </row>
    <row r="830" spans="34:43" x14ac:dyDescent="0.45">
      <c r="AH830" s="67"/>
      <c r="AI830" s="67"/>
      <c r="AJ830" s="67"/>
      <c r="AK830" s="67"/>
      <c r="AL830" s="67"/>
      <c r="AM830" s="67"/>
      <c r="AN830" s="67"/>
      <c r="AO830" s="67"/>
      <c r="AP830" s="67"/>
      <c r="AQ830" s="67"/>
    </row>
    <row r="831" spans="34:43" x14ac:dyDescent="0.45">
      <c r="AH831" s="67"/>
      <c r="AI831" s="67"/>
      <c r="AJ831" s="67"/>
      <c r="AK831" s="67"/>
      <c r="AL831" s="67"/>
      <c r="AM831" s="67"/>
      <c r="AN831" s="67"/>
      <c r="AO831" s="67"/>
      <c r="AP831" s="67"/>
      <c r="AQ831" s="67"/>
    </row>
    <row r="832" spans="34:43" x14ac:dyDescent="0.45">
      <c r="AH832" s="67"/>
      <c r="AI832" s="67"/>
      <c r="AJ832" s="67"/>
      <c r="AK832" s="67"/>
      <c r="AL832" s="67"/>
      <c r="AM832" s="67"/>
      <c r="AN832" s="67"/>
      <c r="AO832" s="67"/>
      <c r="AP832" s="67"/>
      <c r="AQ832" s="67"/>
    </row>
    <row r="833" spans="34:43" x14ac:dyDescent="0.45">
      <c r="AH833" s="67"/>
      <c r="AI833" s="67"/>
      <c r="AJ833" s="67"/>
      <c r="AK833" s="67"/>
      <c r="AL833" s="67"/>
      <c r="AM833" s="67"/>
      <c r="AN833" s="67"/>
      <c r="AO833" s="67"/>
      <c r="AP833" s="67"/>
      <c r="AQ833" s="67"/>
    </row>
    <row r="834" spans="34:43" x14ac:dyDescent="0.45">
      <c r="AH834" s="67"/>
      <c r="AI834" s="67"/>
      <c r="AJ834" s="67"/>
      <c r="AK834" s="67"/>
      <c r="AL834" s="67"/>
      <c r="AM834" s="67"/>
      <c r="AN834" s="67"/>
      <c r="AO834" s="67"/>
      <c r="AP834" s="67"/>
      <c r="AQ834" s="67"/>
    </row>
    <row r="835" spans="34:43" x14ac:dyDescent="0.45">
      <c r="AH835" s="67"/>
      <c r="AI835" s="67"/>
      <c r="AJ835" s="67"/>
      <c r="AK835" s="67"/>
      <c r="AL835" s="67"/>
      <c r="AM835" s="67"/>
      <c r="AN835" s="67"/>
      <c r="AO835" s="67"/>
      <c r="AP835" s="67"/>
      <c r="AQ835" s="67"/>
    </row>
    <row r="836" spans="34:43" x14ac:dyDescent="0.45">
      <c r="AH836" s="67"/>
      <c r="AI836" s="67"/>
      <c r="AJ836" s="67"/>
      <c r="AK836" s="67"/>
      <c r="AL836" s="67"/>
      <c r="AM836" s="67"/>
      <c r="AN836" s="67"/>
      <c r="AO836" s="67"/>
      <c r="AP836" s="67"/>
      <c r="AQ836" s="67"/>
    </row>
    <row r="837" spans="34:43" x14ac:dyDescent="0.45">
      <c r="AH837" s="67"/>
      <c r="AI837" s="67"/>
      <c r="AJ837" s="67"/>
      <c r="AK837" s="67"/>
      <c r="AL837" s="67"/>
      <c r="AM837" s="67"/>
      <c r="AN837" s="67"/>
      <c r="AO837" s="67"/>
      <c r="AP837" s="67"/>
      <c r="AQ837" s="67"/>
    </row>
    <row r="838" spans="34:43" x14ac:dyDescent="0.45">
      <c r="AH838" s="67"/>
      <c r="AI838" s="67"/>
      <c r="AJ838" s="67"/>
      <c r="AK838" s="67"/>
      <c r="AL838" s="67"/>
      <c r="AM838" s="67"/>
      <c r="AN838" s="67"/>
      <c r="AO838" s="67"/>
      <c r="AP838" s="67"/>
      <c r="AQ838" s="67"/>
    </row>
    <row r="839" spans="34:43" x14ac:dyDescent="0.45">
      <c r="AH839" s="67"/>
      <c r="AI839" s="67"/>
      <c r="AJ839" s="67"/>
      <c r="AK839" s="67"/>
      <c r="AL839" s="67"/>
      <c r="AM839" s="67"/>
      <c r="AN839" s="67"/>
      <c r="AO839" s="67"/>
      <c r="AP839" s="67"/>
      <c r="AQ839" s="67"/>
    </row>
    <row r="840" spans="34:43" x14ac:dyDescent="0.45">
      <c r="AH840" s="67"/>
      <c r="AI840" s="67"/>
      <c r="AJ840" s="67"/>
      <c r="AK840" s="67"/>
      <c r="AL840" s="67"/>
      <c r="AM840" s="67"/>
      <c r="AN840" s="67"/>
      <c r="AO840" s="67"/>
      <c r="AP840" s="67"/>
      <c r="AQ840" s="67"/>
    </row>
    <row r="841" spans="34:43" x14ac:dyDescent="0.45">
      <c r="AH841" s="67"/>
      <c r="AI841" s="67"/>
      <c r="AJ841" s="67"/>
      <c r="AK841" s="67"/>
      <c r="AL841" s="67"/>
      <c r="AM841" s="67"/>
      <c r="AN841" s="67"/>
      <c r="AO841" s="67"/>
      <c r="AP841" s="67"/>
      <c r="AQ841" s="67"/>
    </row>
    <row r="842" spans="34:43" x14ac:dyDescent="0.45">
      <c r="AH842" s="67"/>
      <c r="AI842" s="67"/>
      <c r="AJ842" s="67"/>
      <c r="AK842" s="67"/>
      <c r="AL842" s="67"/>
      <c r="AM842" s="67"/>
      <c r="AN842" s="67"/>
      <c r="AO842" s="67"/>
      <c r="AP842" s="67"/>
      <c r="AQ842" s="67"/>
    </row>
    <row r="843" spans="34:43" x14ac:dyDescent="0.45">
      <c r="AH843" s="67"/>
      <c r="AI843" s="67"/>
      <c r="AJ843" s="67"/>
      <c r="AK843" s="67"/>
      <c r="AL843" s="67"/>
      <c r="AM843" s="67"/>
      <c r="AN843" s="67"/>
      <c r="AO843" s="67"/>
      <c r="AP843" s="67"/>
      <c r="AQ843" s="67"/>
    </row>
    <row r="844" spans="34:43" x14ac:dyDescent="0.45">
      <c r="AH844" s="67"/>
      <c r="AI844" s="67"/>
      <c r="AJ844" s="67"/>
      <c r="AK844" s="67"/>
      <c r="AL844" s="67"/>
      <c r="AM844" s="67"/>
      <c r="AN844" s="67"/>
      <c r="AO844" s="67"/>
      <c r="AP844" s="67"/>
      <c r="AQ844" s="67"/>
    </row>
    <row r="845" spans="34:43" x14ac:dyDescent="0.45">
      <c r="AH845" s="67"/>
      <c r="AI845" s="67"/>
      <c r="AJ845" s="67"/>
      <c r="AK845" s="67"/>
      <c r="AL845" s="67"/>
      <c r="AM845" s="67"/>
      <c r="AN845" s="67"/>
      <c r="AO845" s="67"/>
      <c r="AP845" s="67"/>
      <c r="AQ845" s="67"/>
    </row>
    <row r="846" spans="34:43" x14ac:dyDescent="0.45">
      <c r="AH846" s="67"/>
      <c r="AI846" s="67"/>
      <c r="AJ846" s="67"/>
      <c r="AK846" s="67"/>
      <c r="AL846" s="67"/>
      <c r="AM846" s="67"/>
      <c r="AN846" s="67"/>
      <c r="AO846" s="67"/>
      <c r="AP846" s="67"/>
      <c r="AQ846" s="67"/>
    </row>
    <row r="847" spans="34:43" x14ac:dyDescent="0.45">
      <c r="AH847" s="67"/>
      <c r="AI847" s="67"/>
      <c r="AJ847" s="67"/>
      <c r="AK847" s="67"/>
      <c r="AL847" s="67"/>
      <c r="AM847" s="67"/>
      <c r="AN847" s="67"/>
      <c r="AO847" s="67"/>
      <c r="AP847" s="67"/>
      <c r="AQ847" s="67"/>
    </row>
    <row r="848" spans="34:43" x14ac:dyDescent="0.45">
      <c r="AH848" s="67"/>
      <c r="AI848" s="67"/>
      <c r="AJ848" s="67"/>
      <c r="AK848" s="67"/>
      <c r="AL848" s="67"/>
      <c r="AM848" s="67"/>
      <c r="AN848" s="67"/>
      <c r="AO848" s="67"/>
      <c r="AP848" s="67"/>
      <c r="AQ848" s="67"/>
    </row>
    <row r="849" spans="34:43" x14ac:dyDescent="0.45">
      <c r="AH849" s="67"/>
      <c r="AI849" s="67"/>
      <c r="AJ849" s="67"/>
      <c r="AK849" s="67"/>
      <c r="AL849" s="67"/>
      <c r="AM849" s="67"/>
      <c r="AN849" s="67"/>
      <c r="AO849" s="67"/>
      <c r="AP849" s="67"/>
      <c r="AQ849" s="67"/>
    </row>
    <row r="850" spans="34:43" x14ac:dyDescent="0.45">
      <c r="AH850" s="67"/>
      <c r="AI850" s="67"/>
      <c r="AJ850" s="67"/>
      <c r="AK850" s="67"/>
      <c r="AL850" s="67"/>
      <c r="AM850" s="67"/>
      <c r="AN850" s="67"/>
      <c r="AO850" s="67"/>
      <c r="AP850" s="67"/>
      <c r="AQ850" s="67"/>
    </row>
    <row r="851" spans="34:43" x14ac:dyDescent="0.45">
      <c r="AH851" s="67"/>
      <c r="AI851" s="67"/>
      <c r="AJ851" s="67"/>
      <c r="AK851" s="67"/>
      <c r="AL851" s="67"/>
      <c r="AM851" s="67"/>
      <c r="AN851" s="67"/>
      <c r="AO851" s="67"/>
      <c r="AP851" s="67"/>
      <c r="AQ851" s="67"/>
    </row>
    <row r="852" spans="34:43" x14ac:dyDescent="0.45">
      <c r="AH852" s="67"/>
      <c r="AI852" s="67"/>
      <c r="AJ852" s="67"/>
      <c r="AK852" s="67"/>
      <c r="AL852" s="67"/>
      <c r="AM852" s="67"/>
      <c r="AN852" s="67"/>
      <c r="AO852" s="67"/>
      <c r="AP852" s="67"/>
      <c r="AQ852" s="67"/>
    </row>
    <row r="853" spans="34:43" x14ac:dyDescent="0.45">
      <c r="AH853" s="67"/>
      <c r="AI853" s="67"/>
      <c r="AJ853" s="67"/>
      <c r="AK853" s="67"/>
      <c r="AL853" s="67"/>
      <c r="AM853" s="67"/>
      <c r="AN853" s="67"/>
      <c r="AO853" s="67"/>
      <c r="AP853" s="67"/>
      <c r="AQ853" s="67"/>
    </row>
    <row r="854" spans="34:43" x14ac:dyDescent="0.45">
      <c r="AH854" s="67"/>
      <c r="AI854" s="67"/>
      <c r="AJ854" s="67"/>
      <c r="AK854" s="67"/>
      <c r="AL854" s="67"/>
      <c r="AM854" s="67"/>
      <c r="AN854" s="67"/>
      <c r="AO854" s="67"/>
      <c r="AP854" s="67"/>
      <c r="AQ854" s="67"/>
    </row>
    <row r="855" spans="34:43" x14ac:dyDescent="0.45">
      <c r="AH855" s="67"/>
      <c r="AI855" s="67"/>
      <c r="AJ855" s="67"/>
      <c r="AK855" s="67"/>
      <c r="AL855" s="67"/>
      <c r="AM855" s="67"/>
      <c r="AN855" s="67"/>
      <c r="AO855" s="67"/>
      <c r="AP855" s="67"/>
      <c r="AQ855" s="67"/>
    </row>
    <row r="856" spans="34:43" x14ac:dyDescent="0.45">
      <c r="AH856" s="67"/>
      <c r="AI856" s="67"/>
      <c r="AJ856" s="67"/>
      <c r="AK856" s="67"/>
      <c r="AL856" s="67"/>
      <c r="AM856" s="67"/>
      <c r="AN856" s="67"/>
      <c r="AO856" s="67"/>
      <c r="AP856" s="67"/>
      <c r="AQ856" s="67"/>
    </row>
    <row r="857" spans="34:43" x14ac:dyDescent="0.45">
      <c r="AH857" s="67"/>
      <c r="AI857" s="67"/>
      <c r="AJ857" s="67"/>
      <c r="AK857" s="67"/>
      <c r="AL857" s="67"/>
      <c r="AM857" s="67"/>
      <c r="AN857" s="67"/>
      <c r="AO857" s="67"/>
      <c r="AP857" s="67"/>
      <c r="AQ857" s="67"/>
    </row>
    <row r="858" spans="34:43" x14ac:dyDescent="0.45">
      <c r="AH858" s="67"/>
      <c r="AI858" s="67"/>
      <c r="AJ858" s="67"/>
      <c r="AK858" s="67"/>
      <c r="AL858" s="67"/>
      <c r="AM858" s="67"/>
      <c r="AN858" s="67"/>
      <c r="AO858" s="67"/>
      <c r="AP858" s="67"/>
      <c r="AQ858" s="67"/>
    </row>
    <row r="859" spans="34:43" x14ac:dyDescent="0.45">
      <c r="AH859" s="67"/>
      <c r="AI859" s="67"/>
      <c r="AJ859" s="67"/>
      <c r="AK859" s="67"/>
      <c r="AL859" s="67"/>
      <c r="AM859" s="67"/>
      <c r="AN859" s="67"/>
      <c r="AO859" s="67"/>
      <c r="AP859" s="67"/>
      <c r="AQ859" s="67"/>
    </row>
    <row r="860" spans="34:43" x14ac:dyDescent="0.45">
      <c r="AH860" s="67"/>
      <c r="AI860" s="67"/>
      <c r="AJ860" s="67"/>
      <c r="AK860" s="67"/>
      <c r="AL860" s="67"/>
      <c r="AM860" s="67"/>
      <c r="AN860" s="67"/>
      <c r="AO860" s="67"/>
      <c r="AP860" s="67"/>
      <c r="AQ860" s="67"/>
    </row>
    <row r="861" spans="34:43" x14ac:dyDescent="0.45">
      <c r="AH861" s="67"/>
      <c r="AI861" s="67"/>
      <c r="AJ861" s="67"/>
      <c r="AK861" s="67"/>
      <c r="AL861" s="67"/>
      <c r="AM861" s="67"/>
      <c r="AN861" s="67"/>
      <c r="AO861" s="67"/>
      <c r="AP861" s="67"/>
      <c r="AQ861" s="67"/>
    </row>
    <row r="862" spans="34:43" x14ac:dyDescent="0.45">
      <c r="AH862" s="67"/>
      <c r="AI862" s="67"/>
      <c r="AJ862" s="67"/>
      <c r="AK862" s="67"/>
      <c r="AL862" s="67"/>
      <c r="AM862" s="67"/>
      <c r="AN862" s="67"/>
      <c r="AO862" s="67"/>
      <c r="AP862" s="67"/>
      <c r="AQ862" s="67"/>
    </row>
    <row r="863" spans="34:43" x14ac:dyDescent="0.45">
      <c r="AH863" s="67"/>
      <c r="AI863" s="67"/>
      <c r="AJ863" s="67"/>
      <c r="AK863" s="67"/>
      <c r="AL863" s="67"/>
      <c r="AM863" s="67"/>
      <c r="AN863" s="67"/>
      <c r="AO863" s="67"/>
      <c r="AP863" s="67"/>
      <c r="AQ863" s="67"/>
    </row>
    <row r="864" spans="34:43" x14ac:dyDescent="0.45">
      <c r="AH864" s="67"/>
      <c r="AI864" s="67"/>
      <c r="AJ864" s="67"/>
      <c r="AK864" s="67"/>
      <c r="AL864" s="67"/>
      <c r="AM864" s="67"/>
      <c r="AN864" s="67"/>
      <c r="AO864" s="67"/>
      <c r="AP864" s="67"/>
      <c r="AQ864" s="67"/>
    </row>
    <row r="865" spans="34:43" x14ac:dyDescent="0.45">
      <c r="AH865" s="67"/>
      <c r="AI865" s="67"/>
      <c r="AJ865" s="67"/>
      <c r="AK865" s="67"/>
      <c r="AL865" s="67"/>
      <c r="AM865" s="67"/>
      <c r="AN865" s="67"/>
      <c r="AO865" s="67"/>
      <c r="AP865" s="67"/>
      <c r="AQ865" s="67"/>
    </row>
    <row r="866" spans="34:43" x14ac:dyDescent="0.45">
      <c r="AH866" s="67"/>
      <c r="AI866" s="67"/>
      <c r="AJ866" s="67"/>
      <c r="AK866" s="67"/>
      <c r="AL866" s="67"/>
      <c r="AM866" s="67"/>
      <c r="AN866" s="67"/>
      <c r="AO866" s="67"/>
      <c r="AP866" s="67"/>
      <c r="AQ866" s="67"/>
    </row>
    <row r="867" spans="34:43" x14ac:dyDescent="0.45">
      <c r="AH867" s="67"/>
      <c r="AI867" s="67"/>
      <c r="AJ867" s="67"/>
      <c r="AK867" s="67"/>
      <c r="AL867" s="67"/>
      <c r="AM867" s="67"/>
      <c r="AN867" s="67"/>
      <c r="AO867" s="67"/>
      <c r="AP867" s="67"/>
      <c r="AQ867" s="67"/>
    </row>
    <row r="868" spans="34:43" x14ac:dyDescent="0.45">
      <c r="AH868" s="67"/>
      <c r="AI868" s="67"/>
      <c r="AJ868" s="67"/>
      <c r="AK868" s="67"/>
      <c r="AL868" s="67"/>
      <c r="AM868" s="67"/>
      <c r="AN868" s="67"/>
      <c r="AO868" s="67"/>
      <c r="AP868" s="67"/>
      <c r="AQ868" s="67"/>
    </row>
    <row r="869" spans="34:43" x14ac:dyDescent="0.45">
      <c r="AH869" s="67"/>
      <c r="AI869" s="67"/>
      <c r="AJ869" s="67"/>
      <c r="AK869" s="67"/>
      <c r="AL869" s="67"/>
      <c r="AM869" s="67"/>
      <c r="AN869" s="67"/>
      <c r="AO869" s="67"/>
      <c r="AP869" s="67"/>
      <c r="AQ869" s="67"/>
    </row>
    <row r="870" spans="34:43" x14ac:dyDescent="0.45">
      <c r="AH870" s="67"/>
      <c r="AI870" s="67"/>
      <c r="AJ870" s="67"/>
      <c r="AK870" s="67"/>
      <c r="AL870" s="67"/>
      <c r="AM870" s="67"/>
      <c r="AN870" s="67"/>
      <c r="AO870" s="67"/>
      <c r="AP870" s="67"/>
      <c r="AQ870" s="67"/>
    </row>
    <row r="871" spans="34:43" x14ac:dyDescent="0.45">
      <c r="AH871" s="67"/>
      <c r="AI871" s="67"/>
      <c r="AJ871" s="67"/>
      <c r="AK871" s="67"/>
      <c r="AL871" s="67"/>
      <c r="AM871" s="67"/>
      <c r="AN871" s="67"/>
      <c r="AO871" s="67"/>
      <c r="AP871" s="67"/>
      <c r="AQ871" s="67"/>
    </row>
    <row r="872" spans="34:43" x14ac:dyDescent="0.45">
      <c r="AH872" s="67"/>
      <c r="AI872" s="67"/>
      <c r="AJ872" s="67"/>
      <c r="AK872" s="67"/>
      <c r="AL872" s="67"/>
      <c r="AM872" s="67"/>
      <c r="AN872" s="67"/>
      <c r="AO872" s="67"/>
      <c r="AP872" s="67"/>
      <c r="AQ872" s="67"/>
    </row>
    <row r="873" spans="34:43" x14ac:dyDescent="0.45">
      <c r="AH873" s="67"/>
      <c r="AI873" s="67"/>
      <c r="AJ873" s="67"/>
      <c r="AK873" s="67"/>
      <c r="AL873" s="67"/>
      <c r="AM873" s="67"/>
      <c r="AN873" s="67"/>
      <c r="AO873" s="67"/>
      <c r="AP873" s="67"/>
      <c r="AQ873" s="67"/>
    </row>
    <row r="874" spans="34:43" x14ac:dyDescent="0.45">
      <c r="AH874" s="67"/>
      <c r="AI874" s="67"/>
      <c r="AJ874" s="67"/>
      <c r="AK874" s="67"/>
      <c r="AL874" s="67"/>
      <c r="AM874" s="67"/>
      <c r="AN874" s="67"/>
      <c r="AO874" s="67"/>
      <c r="AP874" s="67"/>
      <c r="AQ874" s="67"/>
    </row>
    <row r="875" spans="34:43" x14ac:dyDescent="0.45">
      <c r="AH875" s="67"/>
      <c r="AI875" s="67"/>
      <c r="AJ875" s="67"/>
      <c r="AK875" s="67"/>
      <c r="AL875" s="67"/>
      <c r="AM875" s="67"/>
      <c r="AN875" s="67"/>
      <c r="AO875" s="67"/>
      <c r="AP875" s="67"/>
      <c r="AQ875" s="67"/>
    </row>
    <row r="876" spans="34:43" x14ac:dyDescent="0.45">
      <c r="AH876" s="67"/>
      <c r="AI876" s="67"/>
      <c r="AJ876" s="67"/>
      <c r="AK876" s="67"/>
      <c r="AL876" s="67"/>
      <c r="AM876" s="67"/>
      <c r="AN876" s="67"/>
      <c r="AO876" s="67"/>
      <c r="AP876" s="67"/>
      <c r="AQ876" s="67"/>
    </row>
    <row r="877" spans="34:43" x14ac:dyDescent="0.45">
      <c r="AH877" s="67"/>
      <c r="AI877" s="67"/>
      <c r="AJ877" s="67"/>
      <c r="AK877" s="67"/>
      <c r="AL877" s="67"/>
      <c r="AM877" s="67"/>
      <c r="AN877" s="67"/>
      <c r="AO877" s="67"/>
      <c r="AP877" s="67"/>
      <c r="AQ877" s="67"/>
    </row>
    <row r="878" spans="34:43" x14ac:dyDescent="0.45">
      <c r="AH878" s="67"/>
      <c r="AI878" s="67"/>
      <c r="AJ878" s="67"/>
      <c r="AK878" s="67"/>
      <c r="AL878" s="67"/>
      <c r="AM878" s="67"/>
      <c r="AN878" s="67"/>
      <c r="AO878" s="67"/>
      <c r="AP878" s="67"/>
      <c r="AQ878" s="67"/>
    </row>
    <row r="879" spans="34:43" x14ac:dyDescent="0.45">
      <c r="AH879" s="67"/>
      <c r="AI879" s="67"/>
      <c r="AJ879" s="67"/>
      <c r="AK879" s="67"/>
      <c r="AL879" s="67"/>
      <c r="AM879" s="67"/>
      <c r="AN879" s="67"/>
      <c r="AO879" s="67"/>
      <c r="AP879" s="67"/>
      <c r="AQ879" s="67"/>
    </row>
    <row r="880" spans="34:43" x14ac:dyDescent="0.45">
      <c r="AH880" s="67"/>
      <c r="AI880" s="67"/>
      <c r="AJ880" s="67"/>
      <c r="AK880" s="67"/>
      <c r="AL880" s="67"/>
      <c r="AM880" s="67"/>
      <c r="AN880" s="67"/>
      <c r="AO880" s="67"/>
      <c r="AP880" s="67"/>
      <c r="AQ880" s="67"/>
    </row>
    <row r="881" spans="34:43" x14ac:dyDescent="0.45">
      <c r="AH881" s="67"/>
      <c r="AI881" s="67"/>
      <c r="AJ881" s="67"/>
      <c r="AK881" s="67"/>
      <c r="AL881" s="67"/>
      <c r="AM881" s="67"/>
      <c r="AN881" s="67"/>
      <c r="AO881" s="67"/>
      <c r="AP881" s="67"/>
      <c r="AQ881" s="67"/>
    </row>
    <row r="882" spans="34:43" x14ac:dyDescent="0.45">
      <c r="AH882" s="67"/>
      <c r="AI882" s="67"/>
      <c r="AJ882" s="67"/>
      <c r="AK882" s="67"/>
      <c r="AL882" s="67"/>
      <c r="AM882" s="67"/>
      <c r="AN882" s="67"/>
      <c r="AO882" s="67"/>
      <c r="AP882" s="67"/>
      <c r="AQ882" s="67"/>
    </row>
    <row r="883" spans="34:43" x14ac:dyDescent="0.45">
      <c r="AH883" s="67"/>
      <c r="AI883" s="67"/>
      <c r="AJ883" s="67"/>
      <c r="AK883" s="67"/>
      <c r="AL883" s="67"/>
      <c r="AM883" s="67"/>
      <c r="AN883" s="67"/>
      <c r="AO883" s="67"/>
      <c r="AP883" s="67"/>
      <c r="AQ883" s="67"/>
    </row>
    <row r="884" spans="34:43" x14ac:dyDescent="0.45">
      <c r="AH884" s="67"/>
      <c r="AI884" s="67"/>
      <c r="AJ884" s="67"/>
      <c r="AK884" s="67"/>
      <c r="AL884" s="67"/>
      <c r="AM884" s="67"/>
      <c r="AN884" s="67"/>
      <c r="AO884" s="67"/>
      <c r="AP884" s="67"/>
      <c r="AQ884" s="67"/>
    </row>
    <row r="885" spans="34:43" x14ac:dyDescent="0.45">
      <c r="AH885" s="67"/>
      <c r="AI885" s="67"/>
      <c r="AJ885" s="67"/>
      <c r="AK885" s="67"/>
      <c r="AL885" s="67"/>
      <c r="AM885" s="67"/>
      <c r="AN885" s="67"/>
      <c r="AO885" s="67"/>
      <c r="AP885" s="67"/>
      <c r="AQ885" s="67"/>
    </row>
    <row r="886" spans="34:43" x14ac:dyDescent="0.45">
      <c r="AH886" s="67"/>
      <c r="AI886" s="67"/>
      <c r="AJ886" s="67"/>
      <c r="AK886" s="67"/>
      <c r="AL886" s="67"/>
      <c r="AM886" s="67"/>
      <c r="AN886" s="67"/>
      <c r="AO886" s="67"/>
      <c r="AP886" s="67"/>
      <c r="AQ886" s="67"/>
    </row>
    <row r="887" spans="34:43" x14ac:dyDescent="0.45">
      <c r="AH887" s="67"/>
      <c r="AI887" s="67"/>
      <c r="AJ887" s="67"/>
      <c r="AK887" s="67"/>
      <c r="AL887" s="67"/>
      <c r="AM887" s="67"/>
      <c r="AN887" s="67"/>
      <c r="AO887" s="67"/>
      <c r="AP887" s="67"/>
      <c r="AQ887" s="67"/>
    </row>
    <row r="888" spans="34:43" x14ac:dyDescent="0.45">
      <c r="AH888" s="67"/>
      <c r="AI888" s="67"/>
      <c r="AJ888" s="67"/>
      <c r="AK888" s="67"/>
      <c r="AL888" s="67"/>
      <c r="AM888" s="67"/>
      <c r="AN888" s="67"/>
      <c r="AO888" s="67"/>
      <c r="AP888" s="67"/>
      <c r="AQ888" s="67"/>
    </row>
    <row r="889" spans="34:43" x14ac:dyDescent="0.45">
      <c r="AH889" s="67"/>
      <c r="AI889" s="67"/>
      <c r="AJ889" s="67"/>
      <c r="AK889" s="67"/>
      <c r="AL889" s="67"/>
      <c r="AM889" s="67"/>
      <c r="AN889" s="67"/>
      <c r="AO889" s="67"/>
      <c r="AP889" s="67"/>
      <c r="AQ889" s="67"/>
    </row>
    <row r="890" spans="34:43" x14ac:dyDescent="0.45">
      <c r="AH890" s="67"/>
      <c r="AI890" s="67"/>
      <c r="AJ890" s="67"/>
      <c r="AK890" s="67"/>
      <c r="AL890" s="67"/>
      <c r="AM890" s="67"/>
      <c r="AN890" s="67"/>
      <c r="AO890" s="67"/>
      <c r="AP890" s="67"/>
      <c r="AQ890" s="67"/>
    </row>
    <row r="891" spans="34:43" x14ac:dyDescent="0.45">
      <c r="AH891" s="67"/>
      <c r="AI891" s="67"/>
      <c r="AJ891" s="67"/>
      <c r="AK891" s="67"/>
      <c r="AL891" s="67"/>
      <c r="AM891" s="67"/>
      <c r="AN891" s="67"/>
      <c r="AO891" s="67"/>
      <c r="AP891" s="67"/>
      <c r="AQ891" s="67"/>
    </row>
    <row r="892" spans="34:43" x14ac:dyDescent="0.45">
      <c r="AH892" s="67"/>
      <c r="AI892" s="67"/>
      <c r="AJ892" s="67"/>
      <c r="AK892" s="67"/>
      <c r="AL892" s="67"/>
      <c r="AM892" s="67"/>
      <c r="AN892" s="67"/>
      <c r="AO892" s="67"/>
      <c r="AP892" s="67"/>
      <c r="AQ892" s="67"/>
    </row>
    <row r="893" spans="34:43" x14ac:dyDescent="0.45">
      <c r="AH893" s="67"/>
      <c r="AI893" s="67"/>
      <c r="AJ893" s="67"/>
      <c r="AK893" s="67"/>
      <c r="AL893" s="67"/>
      <c r="AM893" s="67"/>
      <c r="AN893" s="67"/>
      <c r="AO893" s="67"/>
      <c r="AP893" s="67"/>
      <c r="AQ893" s="67"/>
    </row>
    <row r="894" spans="34:43" x14ac:dyDescent="0.45">
      <c r="AH894" s="67"/>
      <c r="AI894" s="67"/>
      <c r="AJ894" s="67"/>
      <c r="AK894" s="67"/>
      <c r="AL894" s="67"/>
      <c r="AM894" s="67"/>
      <c r="AN894" s="67"/>
      <c r="AO894" s="67"/>
      <c r="AP894" s="67"/>
      <c r="AQ894" s="67"/>
    </row>
    <row r="895" spans="34:43" x14ac:dyDescent="0.45">
      <c r="AH895" s="67"/>
      <c r="AI895" s="67"/>
      <c r="AJ895" s="67"/>
      <c r="AK895" s="67"/>
      <c r="AL895" s="67"/>
      <c r="AM895" s="67"/>
      <c r="AN895" s="67"/>
      <c r="AO895" s="67"/>
      <c r="AP895" s="67"/>
      <c r="AQ895" s="67"/>
    </row>
    <row r="896" spans="34:43" x14ac:dyDescent="0.45">
      <c r="AH896" s="67"/>
      <c r="AI896" s="67"/>
      <c r="AJ896" s="67"/>
      <c r="AK896" s="67"/>
      <c r="AL896" s="67"/>
      <c r="AM896" s="67"/>
      <c r="AN896" s="67"/>
      <c r="AO896" s="67"/>
      <c r="AP896" s="67"/>
      <c r="AQ896" s="67"/>
    </row>
    <row r="897" spans="34:43" x14ac:dyDescent="0.45">
      <c r="AH897" s="67"/>
      <c r="AI897" s="67"/>
      <c r="AJ897" s="67"/>
      <c r="AK897" s="67"/>
      <c r="AL897" s="67"/>
      <c r="AM897" s="67"/>
      <c r="AN897" s="67"/>
      <c r="AO897" s="67"/>
      <c r="AP897" s="67"/>
      <c r="AQ897" s="67"/>
    </row>
    <row r="898" spans="34:43" x14ac:dyDescent="0.45">
      <c r="AH898" s="67"/>
      <c r="AI898" s="67"/>
      <c r="AJ898" s="67"/>
      <c r="AK898" s="67"/>
      <c r="AL898" s="67"/>
      <c r="AM898" s="67"/>
      <c r="AN898" s="67"/>
      <c r="AO898" s="67"/>
      <c r="AP898" s="67"/>
      <c r="AQ898" s="67"/>
    </row>
    <row r="899" spans="34:43" x14ac:dyDescent="0.45">
      <c r="AH899" s="67"/>
      <c r="AI899" s="67"/>
      <c r="AJ899" s="67"/>
      <c r="AK899" s="67"/>
      <c r="AL899" s="67"/>
      <c r="AM899" s="67"/>
      <c r="AN899" s="67"/>
      <c r="AO899" s="67"/>
      <c r="AP899" s="67"/>
      <c r="AQ899" s="67"/>
    </row>
    <row r="900" spans="34:43" x14ac:dyDescent="0.45">
      <c r="AH900" s="67"/>
      <c r="AI900" s="67"/>
      <c r="AJ900" s="67"/>
      <c r="AK900" s="67"/>
      <c r="AL900" s="67"/>
      <c r="AM900" s="67"/>
      <c r="AN900" s="67"/>
      <c r="AO900" s="67"/>
      <c r="AP900" s="67"/>
      <c r="AQ900" s="67"/>
    </row>
    <row r="901" spans="34:43" x14ac:dyDescent="0.45">
      <c r="AH901" s="67"/>
      <c r="AI901" s="67"/>
      <c r="AJ901" s="67"/>
      <c r="AK901" s="67"/>
      <c r="AL901" s="67"/>
      <c r="AM901" s="67"/>
      <c r="AN901" s="67"/>
      <c r="AO901" s="67"/>
      <c r="AP901" s="67"/>
      <c r="AQ901" s="67"/>
    </row>
    <row r="902" spans="34:43" x14ac:dyDescent="0.45">
      <c r="AH902" s="67"/>
      <c r="AI902" s="67"/>
      <c r="AJ902" s="67"/>
      <c r="AK902" s="67"/>
      <c r="AL902" s="67"/>
      <c r="AM902" s="67"/>
      <c r="AN902" s="67"/>
      <c r="AO902" s="67"/>
      <c r="AP902" s="67"/>
      <c r="AQ902" s="67"/>
    </row>
    <row r="903" spans="34:43" x14ac:dyDescent="0.45">
      <c r="AH903" s="67"/>
      <c r="AI903" s="67"/>
      <c r="AJ903" s="67"/>
      <c r="AK903" s="67"/>
      <c r="AL903" s="67"/>
      <c r="AM903" s="67"/>
      <c r="AN903" s="67"/>
      <c r="AO903" s="67"/>
      <c r="AP903" s="67"/>
      <c r="AQ903" s="67"/>
    </row>
    <row r="904" spans="34:43" x14ac:dyDescent="0.45">
      <c r="AH904" s="67"/>
      <c r="AI904" s="67"/>
      <c r="AJ904" s="67"/>
      <c r="AK904" s="67"/>
      <c r="AL904" s="67"/>
      <c r="AM904" s="67"/>
      <c r="AN904" s="67"/>
      <c r="AO904" s="67"/>
      <c r="AP904" s="67"/>
      <c r="AQ904" s="67"/>
    </row>
    <row r="905" spans="34:43" x14ac:dyDescent="0.45">
      <c r="AH905" s="67"/>
      <c r="AI905" s="67"/>
      <c r="AJ905" s="67"/>
      <c r="AK905" s="67"/>
      <c r="AL905" s="67"/>
      <c r="AM905" s="67"/>
      <c r="AN905" s="67"/>
      <c r="AO905" s="67"/>
      <c r="AP905" s="67"/>
      <c r="AQ905" s="67"/>
    </row>
    <row r="906" spans="34:43" x14ac:dyDescent="0.45">
      <c r="AH906" s="67"/>
      <c r="AI906" s="67"/>
      <c r="AJ906" s="67"/>
      <c r="AK906" s="67"/>
      <c r="AL906" s="67"/>
      <c r="AM906" s="67"/>
      <c r="AN906" s="67"/>
      <c r="AO906" s="67"/>
      <c r="AP906" s="67"/>
      <c r="AQ906" s="67"/>
    </row>
    <row r="907" spans="34:43" x14ac:dyDescent="0.45">
      <c r="AH907" s="67"/>
      <c r="AI907" s="67"/>
      <c r="AJ907" s="67"/>
      <c r="AK907" s="67"/>
      <c r="AL907" s="67"/>
      <c r="AM907" s="67"/>
      <c r="AN907" s="67"/>
      <c r="AO907" s="67"/>
      <c r="AP907" s="67"/>
      <c r="AQ907" s="67"/>
    </row>
    <row r="908" spans="34:43" x14ac:dyDescent="0.45">
      <c r="AH908" s="67"/>
      <c r="AI908" s="67"/>
      <c r="AJ908" s="67"/>
      <c r="AK908" s="67"/>
      <c r="AL908" s="67"/>
      <c r="AM908" s="67"/>
      <c r="AN908" s="67"/>
      <c r="AO908" s="67"/>
      <c r="AP908" s="67"/>
      <c r="AQ908" s="67"/>
    </row>
    <row r="909" spans="34:43" x14ac:dyDescent="0.45">
      <c r="AH909" s="67"/>
      <c r="AI909" s="67"/>
      <c r="AJ909" s="67"/>
      <c r="AK909" s="67"/>
      <c r="AL909" s="67"/>
      <c r="AM909" s="67"/>
      <c r="AN909" s="67"/>
      <c r="AO909" s="67"/>
      <c r="AP909" s="67"/>
      <c r="AQ909" s="67"/>
    </row>
    <row r="910" spans="34:43" x14ac:dyDescent="0.45">
      <c r="AH910" s="67"/>
      <c r="AI910" s="67"/>
      <c r="AJ910" s="67"/>
      <c r="AK910" s="67"/>
      <c r="AL910" s="67"/>
      <c r="AM910" s="67"/>
      <c r="AN910" s="67"/>
      <c r="AO910" s="67"/>
      <c r="AP910" s="67"/>
      <c r="AQ910" s="67"/>
    </row>
    <row r="911" spans="34:43" x14ac:dyDescent="0.45">
      <c r="AH911" s="67"/>
      <c r="AI911" s="67"/>
      <c r="AJ911" s="67"/>
      <c r="AK911" s="67"/>
      <c r="AL911" s="67"/>
      <c r="AM911" s="67"/>
      <c r="AN911" s="67"/>
      <c r="AO911" s="67"/>
      <c r="AP911" s="67"/>
      <c r="AQ911" s="67"/>
    </row>
    <row r="912" spans="34:43" x14ac:dyDescent="0.45">
      <c r="AH912" s="67"/>
      <c r="AI912" s="67"/>
      <c r="AJ912" s="67"/>
      <c r="AK912" s="67"/>
      <c r="AL912" s="67"/>
      <c r="AM912" s="67"/>
      <c r="AN912" s="67"/>
      <c r="AO912" s="67"/>
      <c r="AP912" s="67"/>
      <c r="AQ912" s="67"/>
    </row>
    <row r="913" spans="34:43" x14ac:dyDescent="0.45">
      <c r="AH913" s="67"/>
      <c r="AI913" s="67"/>
      <c r="AJ913" s="67"/>
      <c r="AK913" s="67"/>
      <c r="AL913" s="67"/>
      <c r="AM913" s="67"/>
      <c r="AN913" s="67"/>
      <c r="AO913" s="67"/>
      <c r="AP913" s="67"/>
      <c r="AQ913" s="67"/>
    </row>
    <row r="914" spans="34:43" x14ac:dyDescent="0.45">
      <c r="AH914" s="67"/>
      <c r="AI914" s="67"/>
      <c r="AJ914" s="67"/>
      <c r="AK914" s="67"/>
      <c r="AL914" s="67"/>
      <c r="AM914" s="67"/>
      <c r="AN914" s="67"/>
      <c r="AO914" s="67"/>
      <c r="AP914" s="67"/>
      <c r="AQ914" s="67"/>
    </row>
    <row r="915" spans="34:43" x14ac:dyDescent="0.45">
      <c r="AH915" s="67"/>
      <c r="AI915" s="67"/>
      <c r="AJ915" s="67"/>
      <c r="AK915" s="67"/>
      <c r="AL915" s="67"/>
      <c r="AM915" s="67"/>
      <c r="AN915" s="67"/>
      <c r="AO915" s="67"/>
      <c r="AP915" s="67"/>
      <c r="AQ915" s="67"/>
    </row>
    <row r="916" spans="34:43" x14ac:dyDescent="0.45">
      <c r="AH916" s="67"/>
      <c r="AI916" s="67"/>
      <c r="AJ916" s="67"/>
      <c r="AK916" s="67"/>
      <c r="AL916" s="67"/>
      <c r="AM916" s="67"/>
      <c r="AN916" s="67"/>
      <c r="AO916" s="67"/>
      <c r="AP916" s="67"/>
      <c r="AQ916" s="67"/>
    </row>
    <row r="917" spans="34:43" x14ac:dyDescent="0.45">
      <c r="AH917" s="67"/>
      <c r="AI917" s="67"/>
      <c r="AJ917" s="67"/>
      <c r="AK917" s="67"/>
      <c r="AL917" s="67"/>
      <c r="AM917" s="67"/>
      <c r="AN917" s="67"/>
      <c r="AO917" s="67"/>
      <c r="AP917" s="67"/>
      <c r="AQ917" s="67"/>
    </row>
    <row r="918" spans="34:43" x14ac:dyDescent="0.45">
      <c r="AH918" s="67"/>
      <c r="AI918" s="67"/>
      <c r="AJ918" s="67"/>
      <c r="AK918" s="67"/>
      <c r="AL918" s="67"/>
      <c r="AM918" s="67"/>
      <c r="AN918" s="67"/>
      <c r="AO918" s="67"/>
      <c r="AP918" s="67"/>
      <c r="AQ918" s="67"/>
    </row>
    <row r="919" spans="34:43" x14ac:dyDescent="0.45">
      <c r="AH919" s="67"/>
      <c r="AI919" s="67"/>
      <c r="AJ919" s="67"/>
      <c r="AK919" s="67"/>
      <c r="AL919" s="67"/>
      <c r="AM919" s="67"/>
      <c r="AN919" s="67"/>
      <c r="AO919" s="67"/>
      <c r="AP919" s="67"/>
      <c r="AQ919" s="67"/>
    </row>
    <row r="920" spans="34:43" x14ac:dyDescent="0.45">
      <c r="AH920" s="67"/>
      <c r="AI920" s="67"/>
      <c r="AJ920" s="67"/>
      <c r="AK920" s="67"/>
      <c r="AL920" s="67"/>
      <c r="AM920" s="67"/>
      <c r="AN920" s="67"/>
      <c r="AO920" s="67"/>
      <c r="AP920" s="67"/>
      <c r="AQ920" s="67"/>
    </row>
    <row r="921" spans="34:43" x14ac:dyDescent="0.45">
      <c r="AH921" s="67"/>
      <c r="AI921" s="67"/>
      <c r="AJ921" s="67"/>
      <c r="AK921" s="67"/>
      <c r="AL921" s="67"/>
      <c r="AM921" s="67"/>
      <c r="AN921" s="67"/>
      <c r="AO921" s="67"/>
      <c r="AP921" s="67"/>
      <c r="AQ921" s="67"/>
    </row>
    <row r="922" spans="34:43" x14ac:dyDescent="0.45">
      <c r="AH922" s="67"/>
      <c r="AI922" s="67"/>
      <c r="AJ922" s="67"/>
      <c r="AK922" s="67"/>
      <c r="AL922" s="67"/>
      <c r="AM922" s="67"/>
      <c r="AN922" s="67"/>
      <c r="AO922" s="67"/>
      <c r="AP922" s="67"/>
      <c r="AQ922" s="67"/>
    </row>
    <row r="923" spans="34:43" x14ac:dyDescent="0.45">
      <c r="AH923" s="67"/>
      <c r="AI923" s="67"/>
      <c r="AJ923" s="67"/>
      <c r="AK923" s="67"/>
      <c r="AL923" s="67"/>
      <c r="AM923" s="67"/>
      <c r="AN923" s="67"/>
      <c r="AO923" s="67"/>
      <c r="AP923" s="67"/>
      <c r="AQ923" s="67"/>
    </row>
    <row r="924" spans="34:43" x14ac:dyDescent="0.45">
      <c r="AH924" s="67"/>
      <c r="AI924" s="67"/>
      <c r="AJ924" s="67"/>
      <c r="AK924" s="67"/>
      <c r="AL924" s="67"/>
      <c r="AM924" s="67"/>
      <c r="AN924" s="67"/>
      <c r="AO924" s="67"/>
      <c r="AP924" s="67"/>
      <c r="AQ924" s="67"/>
    </row>
    <row r="925" spans="34:43" x14ac:dyDescent="0.45">
      <c r="AH925" s="67"/>
      <c r="AI925" s="67"/>
      <c r="AJ925" s="67"/>
      <c r="AK925" s="67"/>
      <c r="AL925" s="67"/>
      <c r="AM925" s="67"/>
      <c r="AN925" s="67"/>
      <c r="AO925" s="67"/>
      <c r="AP925" s="67"/>
      <c r="AQ925" s="67"/>
    </row>
    <row r="926" spans="34:43" x14ac:dyDescent="0.45">
      <c r="AH926" s="67"/>
      <c r="AI926" s="67"/>
      <c r="AJ926" s="67"/>
      <c r="AK926" s="67"/>
      <c r="AL926" s="67"/>
      <c r="AM926" s="67"/>
      <c r="AN926" s="67"/>
      <c r="AO926" s="67"/>
      <c r="AP926" s="67"/>
      <c r="AQ926" s="67"/>
    </row>
    <row r="927" spans="34:43" x14ac:dyDescent="0.45">
      <c r="AH927" s="67"/>
      <c r="AI927" s="67"/>
      <c r="AJ927" s="67"/>
      <c r="AK927" s="67"/>
      <c r="AL927" s="67"/>
      <c r="AM927" s="67"/>
      <c r="AN927" s="67"/>
      <c r="AO927" s="67"/>
      <c r="AP927" s="67"/>
      <c r="AQ927" s="67"/>
    </row>
    <row r="928" spans="34:43" x14ac:dyDescent="0.45">
      <c r="AH928" s="67"/>
      <c r="AI928" s="67"/>
      <c r="AJ928" s="67"/>
      <c r="AK928" s="67"/>
      <c r="AL928" s="67"/>
      <c r="AM928" s="67"/>
      <c r="AN928" s="67"/>
      <c r="AO928" s="67"/>
      <c r="AP928" s="67"/>
      <c r="AQ928" s="67"/>
    </row>
    <row r="929" spans="34:43" x14ac:dyDescent="0.45">
      <c r="AH929" s="67"/>
      <c r="AI929" s="67"/>
      <c r="AJ929" s="67"/>
      <c r="AK929" s="67"/>
      <c r="AL929" s="67"/>
      <c r="AM929" s="67"/>
      <c r="AN929" s="67"/>
      <c r="AO929" s="67"/>
      <c r="AP929" s="67"/>
      <c r="AQ929" s="67"/>
    </row>
    <row r="930" spans="34:43" x14ac:dyDescent="0.45">
      <c r="AH930" s="67"/>
      <c r="AI930" s="67"/>
      <c r="AJ930" s="67"/>
      <c r="AK930" s="67"/>
      <c r="AL930" s="67"/>
      <c r="AM930" s="67"/>
      <c r="AN930" s="67"/>
      <c r="AO930" s="67"/>
      <c r="AP930" s="67"/>
      <c r="AQ930" s="67"/>
    </row>
    <row r="931" spans="34:43" x14ac:dyDescent="0.45">
      <c r="AH931" s="67"/>
      <c r="AI931" s="67"/>
      <c r="AJ931" s="67"/>
      <c r="AK931" s="67"/>
      <c r="AL931" s="67"/>
      <c r="AM931" s="67"/>
      <c r="AN931" s="67"/>
      <c r="AO931" s="67"/>
      <c r="AP931" s="67"/>
      <c r="AQ931" s="67"/>
    </row>
    <row r="932" spans="34:43" x14ac:dyDescent="0.45">
      <c r="AH932" s="67"/>
      <c r="AI932" s="67"/>
      <c r="AJ932" s="67"/>
      <c r="AK932" s="67"/>
      <c r="AL932" s="67"/>
      <c r="AM932" s="67"/>
      <c r="AN932" s="67"/>
      <c r="AO932" s="67"/>
      <c r="AP932" s="67"/>
      <c r="AQ932" s="67"/>
    </row>
    <row r="933" spans="34:43" x14ac:dyDescent="0.45">
      <c r="AH933" s="67"/>
      <c r="AI933" s="67"/>
      <c r="AJ933" s="67"/>
      <c r="AK933" s="67"/>
      <c r="AL933" s="67"/>
      <c r="AM933" s="67"/>
      <c r="AN933" s="67"/>
      <c r="AO933" s="67"/>
      <c r="AP933" s="67"/>
      <c r="AQ933" s="67"/>
    </row>
    <row r="934" spans="34:43" x14ac:dyDescent="0.45">
      <c r="AH934" s="67"/>
      <c r="AI934" s="67"/>
      <c r="AJ934" s="67"/>
      <c r="AK934" s="67"/>
      <c r="AL934" s="67"/>
      <c r="AM934" s="67"/>
      <c r="AN934" s="67"/>
      <c r="AO934" s="67"/>
      <c r="AP934" s="67"/>
      <c r="AQ934" s="67"/>
    </row>
    <row r="935" spans="34:43" x14ac:dyDescent="0.45">
      <c r="AH935" s="67"/>
      <c r="AI935" s="67"/>
      <c r="AJ935" s="67"/>
      <c r="AK935" s="67"/>
      <c r="AL935" s="67"/>
      <c r="AM935" s="67"/>
      <c r="AN935" s="67"/>
      <c r="AO935" s="67"/>
      <c r="AP935" s="67"/>
      <c r="AQ935" s="67"/>
    </row>
    <row r="936" spans="34:43" x14ac:dyDescent="0.45">
      <c r="AH936" s="67"/>
      <c r="AI936" s="67"/>
      <c r="AJ936" s="67"/>
      <c r="AK936" s="67"/>
      <c r="AL936" s="67"/>
      <c r="AM936" s="67"/>
      <c r="AN936" s="67"/>
      <c r="AO936" s="67"/>
      <c r="AP936" s="67"/>
      <c r="AQ936" s="67"/>
    </row>
    <row r="937" spans="34:43" x14ac:dyDescent="0.45">
      <c r="AH937" s="67"/>
      <c r="AI937" s="67"/>
      <c r="AJ937" s="67"/>
      <c r="AK937" s="67"/>
      <c r="AL937" s="67"/>
      <c r="AM937" s="67"/>
      <c r="AN937" s="67"/>
      <c r="AO937" s="67"/>
      <c r="AP937" s="67"/>
      <c r="AQ937" s="67"/>
    </row>
    <row r="938" spans="34:43" x14ac:dyDescent="0.45">
      <c r="AH938" s="67"/>
      <c r="AI938" s="67"/>
      <c r="AJ938" s="67"/>
      <c r="AK938" s="67"/>
      <c r="AL938" s="67"/>
      <c r="AM938" s="67"/>
      <c r="AN938" s="67"/>
      <c r="AO938" s="67"/>
      <c r="AP938" s="67"/>
      <c r="AQ938" s="67"/>
    </row>
    <row r="939" spans="34:43" x14ac:dyDescent="0.45">
      <c r="AH939" s="67"/>
      <c r="AI939" s="67"/>
      <c r="AJ939" s="67"/>
      <c r="AK939" s="67"/>
      <c r="AL939" s="67"/>
      <c r="AM939" s="67"/>
      <c r="AN939" s="67"/>
      <c r="AO939" s="67"/>
      <c r="AP939" s="67"/>
      <c r="AQ939" s="67"/>
    </row>
    <row r="940" spans="34:43" x14ac:dyDescent="0.45">
      <c r="AH940" s="67"/>
      <c r="AI940" s="67"/>
      <c r="AJ940" s="67"/>
      <c r="AK940" s="67"/>
      <c r="AL940" s="67"/>
      <c r="AM940" s="67"/>
      <c r="AN940" s="67"/>
      <c r="AO940" s="67"/>
      <c r="AP940" s="67"/>
      <c r="AQ940" s="67"/>
    </row>
    <row r="941" spans="34:43" x14ac:dyDescent="0.45">
      <c r="AH941" s="67"/>
      <c r="AI941" s="67"/>
      <c r="AJ941" s="67"/>
      <c r="AK941" s="67"/>
      <c r="AL941" s="67"/>
      <c r="AM941" s="67"/>
      <c r="AN941" s="67"/>
      <c r="AO941" s="67"/>
      <c r="AP941" s="67"/>
      <c r="AQ941" s="67"/>
    </row>
    <row r="942" spans="34:43" x14ac:dyDescent="0.45">
      <c r="AH942" s="67"/>
      <c r="AI942" s="67"/>
      <c r="AJ942" s="67"/>
      <c r="AK942" s="67"/>
      <c r="AL942" s="67"/>
      <c r="AM942" s="67"/>
      <c r="AN942" s="67"/>
      <c r="AO942" s="67"/>
      <c r="AP942" s="67"/>
      <c r="AQ942" s="67"/>
    </row>
    <row r="943" spans="34:43" x14ac:dyDescent="0.45">
      <c r="AH943" s="67"/>
      <c r="AI943" s="67"/>
      <c r="AJ943" s="67"/>
      <c r="AK943" s="67"/>
      <c r="AL943" s="67"/>
      <c r="AM943" s="67"/>
      <c r="AN943" s="67"/>
      <c r="AO943" s="67"/>
      <c r="AP943" s="67"/>
      <c r="AQ943" s="67"/>
    </row>
    <row r="944" spans="34:43" x14ac:dyDescent="0.45">
      <c r="AH944" s="67"/>
      <c r="AI944" s="67"/>
      <c r="AJ944" s="67"/>
      <c r="AK944" s="67"/>
      <c r="AL944" s="67"/>
      <c r="AM944" s="67"/>
      <c r="AN944" s="67"/>
      <c r="AO944" s="67"/>
      <c r="AP944" s="67"/>
      <c r="AQ944" s="67"/>
    </row>
    <row r="945" spans="34:43" x14ac:dyDescent="0.45">
      <c r="AH945" s="67"/>
      <c r="AI945" s="67"/>
      <c r="AJ945" s="67"/>
      <c r="AK945" s="67"/>
      <c r="AL945" s="67"/>
      <c r="AM945" s="67"/>
      <c r="AN945" s="67"/>
      <c r="AO945" s="67"/>
      <c r="AP945" s="67"/>
      <c r="AQ945" s="67"/>
    </row>
    <row r="946" spans="34:43" x14ac:dyDescent="0.45">
      <c r="AH946" s="67"/>
      <c r="AI946" s="67"/>
      <c r="AJ946" s="67"/>
      <c r="AK946" s="67"/>
      <c r="AL946" s="67"/>
      <c r="AM946" s="67"/>
      <c r="AN946" s="67"/>
      <c r="AO946" s="67"/>
      <c r="AP946" s="67"/>
      <c r="AQ946" s="67"/>
    </row>
    <row r="947" spans="34:43" x14ac:dyDescent="0.45">
      <c r="AH947" s="67"/>
      <c r="AI947" s="67"/>
      <c r="AJ947" s="67"/>
      <c r="AK947" s="67"/>
      <c r="AL947" s="67"/>
      <c r="AM947" s="67"/>
      <c r="AN947" s="67"/>
      <c r="AO947" s="67"/>
      <c r="AP947" s="67"/>
      <c r="AQ947" s="67"/>
    </row>
    <row r="948" spans="34:43" x14ac:dyDescent="0.45">
      <c r="AH948" s="67"/>
      <c r="AI948" s="67"/>
      <c r="AJ948" s="67"/>
      <c r="AK948" s="67"/>
      <c r="AL948" s="67"/>
      <c r="AM948" s="67"/>
      <c r="AN948" s="67"/>
      <c r="AO948" s="67"/>
      <c r="AP948" s="67"/>
      <c r="AQ948" s="67"/>
    </row>
    <row r="949" spans="34:43" x14ac:dyDescent="0.45">
      <c r="AH949" s="67"/>
      <c r="AI949" s="67"/>
      <c r="AJ949" s="67"/>
      <c r="AK949" s="67"/>
      <c r="AL949" s="67"/>
      <c r="AM949" s="67"/>
      <c r="AN949" s="67"/>
      <c r="AO949" s="67"/>
      <c r="AP949" s="67"/>
      <c r="AQ949" s="67"/>
    </row>
    <row r="950" spans="34:43" x14ac:dyDescent="0.45">
      <c r="AH950" s="67"/>
      <c r="AI950" s="67"/>
      <c r="AJ950" s="67"/>
      <c r="AK950" s="67"/>
      <c r="AL950" s="67"/>
      <c r="AM950" s="67"/>
      <c r="AN950" s="67"/>
      <c r="AO950" s="67"/>
      <c r="AP950" s="67"/>
      <c r="AQ950" s="67"/>
    </row>
    <row r="951" spans="34:43" x14ac:dyDescent="0.45">
      <c r="AH951" s="67"/>
      <c r="AI951" s="67"/>
      <c r="AJ951" s="67"/>
      <c r="AK951" s="67"/>
      <c r="AL951" s="67"/>
      <c r="AM951" s="67"/>
      <c r="AN951" s="67"/>
      <c r="AO951" s="67"/>
      <c r="AP951" s="67"/>
      <c r="AQ951" s="67"/>
    </row>
    <row r="952" spans="34:43" x14ac:dyDescent="0.45">
      <c r="AH952" s="67"/>
      <c r="AI952" s="67"/>
      <c r="AJ952" s="67"/>
      <c r="AK952" s="67"/>
      <c r="AL952" s="67"/>
      <c r="AM952" s="67"/>
      <c r="AN952" s="67"/>
      <c r="AO952" s="67"/>
      <c r="AP952" s="67"/>
      <c r="AQ952" s="67"/>
    </row>
    <row r="953" spans="34:43" x14ac:dyDescent="0.45">
      <c r="AH953" s="67"/>
      <c r="AI953" s="67"/>
      <c r="AJ953" s="67"/>
      <c r="AK953" s="67"/>
      <c r="AL953" s="67"/>
      <c r="AM953" s="67"/>
      <c r="AN953" s="67"/>
      <c r="AO953" s="67"/>
      <c r="AP953" s="67"/>
      <c r="AQ953" s="67"/>
    </row>
    <row r="954" spans="34:43" x14ac:dyDescent="0.45">
      <c r="AH954" s="67"/>
      <c r="AI954" s="67"/>
      <c r="AJ954" s="67"/>
      <c r="AK954" s="67"/>
      <c r="AL954" s="67"/>
      <c r="AM954" s="67"/>
      <c r="AN954" s="67"/>
      <c r="AO954" s="67"/>
      <c r="AP954" s="67"/>
      <c r="AQ954" s="67"/>
    </row>
    <row r="955" spans="34:43" x14ac:dyDescent="0.45">
      <c r="AH955" s="67"/>
      <c r="AI955" s="67"/>
      <c r="AJ955" s="67"/>
      <c r="AK955" s="67"/>
      <c r="AL955" s="67"/>
      <c r="AM955" s="67"/>
      <c r="AN955" s="67"/>
      <c r="AO955" s="67"/>
      <c r="AP955" s="67"/>
      <c r="AQ955" s="67"/>
    </row>
    <row r="956" spans="34:43" x14ac:dyDescent="0.45">
      <c r="AH956" s="67"/>
      <c r="AI956" s="67"/>
      <c r="AJ956" s="67"/>
      <c r="AK956" s="67"/>
      <c r="AL956" s="67"/>
      <c r="AM956" s="67"/>
      <c r="AN956" s="67"/>
      <c r="AO956" s="67"/>
      <c r="AP956" s="67"/>
      <c r="AQ956" s="67"/>
    </row>
    <row r="957" spans="34:43" x14ac:dyDescent="0.45">
      <c r="AH957" s="67"/>
      <c r="AI957" s="67"/>
      <c r="AJ957" s="67"/>
      <c r="AK957" s="67"/>
      <c r="AL957" s="67"/>
      <c r="AM957" s="67"/>
      <c r="AN957" s="67"/>
      <c r="AO957" s="67"/>
      <c r="AP957" s="67"/>
      <c r="AQ957" s="67"/>
    </row>
    <row r="958" spans="34:43" x14ac:dyDescent="0.45">
      <c r="AH958" s="67"/>
      <c r="AI958" s="67"/>
      <c r="AJ958" s="67"/>
      <c r="AK958" s="67"/>
      <c r="AL958" s="67"/>
      <c r="AM958" s="67"/>
      <c r="AN958" s="67"/>
      <c r="AO958" s="67"/>
      <c r="AP958" s="67"/>
      <c r="AQ958" s="67"/>
    </row>
    <row r="959" spans="34:43" x14ac:dyDescent="0.45">
      <c r="AH959" s="67"/>
      <c r="AI959" s="67"/>
      <c r="AJ959" s="67"/>
      <c r="AK959" s="67"/>
      <c r="AL959" s="67"/>
      <c r="AM959" s="67"/>
      <c r="AN959" s="67"/>
      <c r="AO959" s="67"/>
      <c r="AP959" s="67"/>
      <c r="AQ959" s="67"/>
    </row>
    <row r="960" spans="34:43" x14ac:dyDescent="0.45">
      <c r="AH960" s="67"/>
      <c r="AI960" s="67"/>
      <c r="AJ960" s="67"/>
      <c r="AK960" s="67"/>
      <c r="AL960" s="67"/>
      <c r="AM960" s="67"/>
      <c r="AN960" s="67"/>
      <c r="AO960" s="67"/>
      <c r="AP960" s="67"/>
      <c r="AQ960" s="67"/>
    </row>
    <row r="961" spans="34:43" x14ac:dyDescent="0.45">
      <c r="AH961" s="67"/>
      <c r="AI961" s="67"/>
      <c r="AJ961" s="67"/>
      <c r="AK961" s="67"/>
      <c r="AL961" s="67"/>
      <c r="AM961" s="67"/>
      <c r="AN961" s="67"/>
      <c r="AO961" s="67"/>
      <c r="AP961" s="67"/>
      <c r="AQ961" s="67"/>
    </row>
    <row r="962" spans="34:43" x14ac:dyDescent="0.45">
      <c r="AH962" s="67"/>
      <c r="AI962" s="67"/>
      <c r="AJ962" s="67"/>
      <c r="AK962" s="67"/>
      <c r="AL962" s="67"/>
      <c r="AM962" s="67"/>
      <c r="AN962" s="67"/>
      <c r="AO962" s="67"/>
      <c r="AP962" s="67"/>
      <c r="AQ962" s="67"/>
    </row>
    <row r="963" spans="34:43" x14ac:dyDescent="0.45">
      <c r="AH963" s="67"/>
      <c r="AI963" s="67"/>
      <c r="AJ963" s="67"/>
      <c r="AK963" s="67"/>
      <c r="AL963" s="67"/>
      <c r="AM963" s="67"/>
      <c r="AN963" s="67"/>
      <c r="AO963" s="67"/>
      <c r="AP963" s="67"/>
      <c r="AQ963" s="67"/>
    </row>
    <row r="964" spans="34:43" x14ac:dyDescent="0.45">
      <c r="AH964" s="67"/>
      <c r="AI964" s="67"/>
      <c r="AJ964" s="67"/>
      <c r="AK964" s="67"/>
      <c r="AL964" s="67"/>
      <c r="AM964" s="67"/>
      <c r="AN964" s="67"/>
      <c r="AO964" s="67"/>
      <c r="AP964" s="67"/>
      <c r="AQ964" s="67"/>
    </row>
    <row r="965" spans="34:43" x14ac:dyDescent="0.45">
      <c r="AH965" s="67"/>
      <c r="AI965" s="67"/>
      <c r="AJ965" s="67"/>
      <c r="AK965" s="67"/>
      <c r="AL965" s="67"/>
      <c r="AM965" s="67"/>
      <c r="AN965" s="67"/>
      <c r="AO965" s="67"/>
      <c r="AP965" s="67"/>
      <c r="AQ965" s="67"/>
    </row>
    <row r="966" spans="34:43" x14ac:dyDescent="0.45">
      <c r="AH966" s="67"/>
      <c r="AI966" s="67"/>
      <c r="AJ966" s="67"/>
      <c r="AK966" s="67"/>
      <c r="AL966" s="67"/>
      <c r="AM966" s="67"/>
      <c r="AN966" s="67"/>
      <c r="AO966" s="67"/>
      <c r="AP966" s="67"/>
      <c r="AQ966" s="67"/>
    </row>
    <row r="967" spans="34:43" x14ac:dyDescent="0.45">
      <c r="AH967" s="67"/>
      <c r="AI967" s="67"/>
      <c r="AJ967" s="67"/>
      <c r="AK967" s="67"/>
      <c r="AL967" s="67"/>
      <c r="AM967" s="67"/>
      <c r="AN967" s="67"/>
      <c r="AO967" s="67"/>
      <c r="AP967" s="67"/>
      <c r="AQ967" s="67"/>
    </row>
    <row r="968" spans="34:43" x14ac:dyDescent="0.45">
      <c r="AH968" s="67"/>
      <c r="AI968" s="67"/>
      <c r="AJ968" s="67"/>
      <c r="AK968" s="67"/>
      <c r="AL968" s="67"/>
      <c r="AM968" s="67"/>
      <c r="AN968" s="67"/>
      <c r="AO968" s="67"/>
      <c r="AP968" s="67"/>
      <c r="AQ968" s="67"/>
    </row>
    <row r="969" spans="34:43" x14ac:dyDescent="0.45">
      <c r="AH969" s="67"/>
      <c r="AI969" s="67"/>
      <c r="AJ969" s="67"/>
      <c r="AK969" s="67"/>
      <c r="AL969" s="67"/>
      <c r="AM969" s="67"/>
      <c r="AN969" s="67"/>
      <c r="AO969" s="67"/>
      <c r="AP969" s="67"/>
      <c r="AQ969" s="67"/>
    </row>
    <row r="970" spans="34:43" x14ac:dyDescent="0.45">
      <c r="AH970" s="67"/>
      <c r="AI970" s="67"/>
      <c r="AJ970" s="67"/>
      <c r="AK970" s="67"/>
      <c r="AL970" s="67"/>
      <c r="AM970" s="67"/>
      <c r="AN970" s="67"/>
      <c r="AO970" s="67"/>
      <c r="AP970" s="67"/>
      <c r="AQ970" s="67"/>
    </row>
    <row r="971" spans="34:43" x14ac:dyDescent="0.45">
      <c r="AH971" s="67"/>
      <c r="AI971" s="67"/>
      <c r="AJ971" s="67"/>
      <c r="AK971" s="67"/>
      <c r="AL971" s="67"/>
      <c r="AM971" s="67"/>
      <c r="AN971" s="67"/>
      <c r="AO971" s="67"/>
      <c r="AP971" s="67"/>
      <c r="AQ971" s="67"/>
    </row>
    <row r="972" spans="34:43" x14ac:dyDescent="0.45">
      <c r="AH972" s="67"/>
      <c r="AI972" s="67"/>
      <c r="AJ972" s="67"/>
      <c r="AK972" s="67"/>
      <c r="AL972" s="67"/>
      <c r="AM972" s="67"/>
      <c r="AN972" s="67"/>
      <c r="AO972" s="67"/>
      <c r="AP972" s="67"/>
      <c r="AQ972" s="67"/>
    </row>
    <row r="973" spans="34:43" x14ac:dyDescent="0.45">
      <c r="AH973" s="67"/>
      <c r="AI973" s="67"/>
      <c r="AJ973" s="67"/>
      <c r="AK973" s="67"/>
      <c r="AL973" s="67"/>
      <c r="AM973" s="67"/>
      <c r="AN973" s="67"/>
      <c r="AO973" s="67"/>
      <c r="AP973" s="67"/>
      <c r="AQ973" s="67"/>
    </row>
    <row r="974" spans="34:43" x14ac:dyDescent="0.45">
      <c r="AH974" s="67"/>
      <c r="AI974" s="67"/>
      <c r="AJ974" s="67"/>
      <c r="AK974" s="67"/>
      <c r="AL974" s="67"/>
      <c r="AM974" s="67"/>
      <c r="AN974" s="67"/>
      <c r="AO974" s="67"/>
      <c r="AP974" s="67"/>
      <c r="AQ974" s="67"/>
    </row>
    <row r="975" spans="34:43" x14ac:dyDescent="0.45">
      <c r="AH975" s="67"/>
      <c r="AI975" s="67"/>
      <c r="AJ975" s="67"/>
      <c r="AK975" s="67"/>
      <c r="AL975" s="67"/>
      <c r="AM975" s="67"/>
      <c r="AN975" s="67"/>
      <c r="AO975" s="67"/>
      <c r="AP975" s="67"/>
      <c r="AQ975" s="67"/>
    </row>
    <row r="976" spans="34:43" x14ac:dyDescent="0.45">
      <c r="AH976" s="67"/>
      <c r="AI976" s="67"/>
      <c r="AJ976" s="67"/>
      <c r="AK976" s="67"/>
      <c r="AL976" s="67"/>
      <c r="AM976" s="67"/>
      <c r="AN976" s="67"/>
      <c r="AO976" s="67"/>
      <c r="AP976" s="67"/>
      <c r="AQ976" s="67"/>
    </row>
    <row r="977" spans="34:43" x14ac:dyDescent="0.45">
      <c r="AH977" s="67"/>
      <c r="AI977" s="67"/>
      <c r="AJ977" s="67"/>
      <c r="AK977" s="67"/>
      <c r="AL977" s="67"/>
      <c r="AM977" s="67"/>
      <c r="AN977" s="67"/>
      <c r="AO977" s="67"/>
      <c r="AP977" s="67"/>
      <c r="AQ977" s="67"/>
    </row>
    <row r="978" spans="34:43" x14ac:dyDescent="0.45">
      <c r="AH978" s="67"/>
      <c r="AI978" s="67"/>
      <c r="AJ978" s="67"/>
      <c r="AK978" s="67"/>
      <c r="AL978" s="67"/>
      <c r="AM978" s="67"/>
      <c r="AN978" s="67"/>
      <c r="AO978" s="67"/>
      <c r="AP978" s="67"/>
      <c r="AQ978" s="67"/>
    </row>
    <row r="979" spans="34:43" x14ac:dyDescent="0.45">
      <c r="AH979" s="67"/>
      <c r="AI979" s="67"/>
      <c r="AJ979" s="67"/>
      <c r="AK979" s="67"/>
      <c r="AL979" s="67"/>
      <c r="AM979" s="67"/>
      <c r="AN979" s="67"/>
      <c r="AO979" s="67"/>
      <c r="AP979" s="67"/>
      <c r="AQ979" s="67"/>
    </row>
    <row r="980" spans="34:43" x14ac:dyDescent="0.45">
      <c r="AH980" s="67"/>
      <c r="AI980" s="67"/>
      <c r="AJ980" s="67"/>
      <c r="AK980" s="67"/>
      <c r="AL980" s="67"/>
      <c r="AM980" s="67"/>
      <c r="AN980" s="67"/>
      <c r="AO980" s="67"/>
      <c r="AP980" s="67"/>
      <c r="AQ980" s="67"/>
    </row>
    <row r="981" spans="34:43" x14ac:dyDescent="0.45">
      <c r="AH981" s="67"/>
      <c r="AI981" s="67"/>
      <c r="AJ981" s="67"/>
      <c r="AK981" s="67"/>
      <c r="AL981" s="67"/>
      <c r="AM981" s="67"/>
      <c r="AN981" s="67"/>
      <c r="AO981" s="67"/>
      <c r="AP981" s="67"/>
      <c r="AQ981" s="67"/>
    </row>
    <row r="982" spans="34:43" x14ac:dyDescent="0.45">
      <c r="AH982" s="67"/>
      <c r="AI982" s="67"/>
      <c r="AJ982" s="67"/>
      <c r="AK982" s="67"/>
      <c r="AL982" s="67"/>
      <c r="AM982" s="67"/>
      <c r="AN982" s="67"/>
      <c r="AO982" s="67"/>
      <c r="AP982" s="67"/>
      <c r="AQ982" s="67"/>
    </row>
    <row r="983" spans="34:43" x14ac:dyDescent="0.45">
      <c r="AH983" s="67"/>
      <c r="AI983" s="67"/>
      <c r="AJ983" s="67"/>
      <c r="AK983" s="67"/>
      <c r="AL983" s="67"/>
      <c r="AM983" s="67"/>
      <c r="AN983" s="67"/>
      <c r="AO983" s="67"/>
      <c r="AP983" s="67"/>
      <c r="AQ983" s="67"/>
    </row>
    <row r="984" spans="34:43" x14ac:dyDescent="0.45">
      <c r="AH984" s="67"/>
      <c r="AI984" s="67"/>
      <c r="AJ984" s="67"/>
      <c r="AK984" s="67"/>
      <c r="AL984" s="67"/>
      <c r="AM984" s="67"/>
      <c r="AN984" s="67"/>
      <c r="AO984" s="67"/>
      <c r="AP984" s="67"/>
      <c r="AQ984" s="67"/>
    </row>
    <row r="985" spans="34:43" x14ac:dyDescent="0.45">
      <c r="AH985" s="67"/>
      <c r="AI985" s="67"/>
      <c r="AJ985" s="67"/>
      <c r="AK985" s="67"/>
      <c r="AL985" s="67"/>
      <c r="AM985" s="67"/>
      <c r="AN985" s="67"/>
      <c r="AO985" s="67"/>
      <c r="AP985" s="67"/>
      <c r="AQ985" s="67"/>
    </row>
    <row r="986" spans="34:43" x14ac:dyDescent="0.45">
      <c r="AH986" s="67"/>
      <c r="AI986" s="67"/>
      <c r="AJ986" s="67"/>
      <c r="AK986" s="67"/>
      <c r="AL986" s="67"/>
      <c r="AM986" s="67"/>
      <c r="AN986" s="67"/>
      <c r="AO986" s="67"/>
      <c r="AP986" s="67"/>
      <c r="AQ986" s="67"/>
    </row>
    <row r="987" spans="34:43" x14ac:dyDescent="0.45">
      <c r="AH987" s="67"/>
      <c r="AI987" s="67"/>
      <c r="AJ987" s="67"/>
      <c r="AK987" s="67"/>
      <c r="AL987" s="67"/>
      <c r="AM987" s="67"/>
      <c r="AN987" s="67"/>
      <c r="AO987" s="67"/>
      <c r="AP987" s="67"/>
      <c r="AQ987" s="67"/>
    </row>
    <row r="988" spans="34:43" x14ac:dyDescent="0.45">
      <c r="AH988" s="67"/>
      <c r="AI988" s="67"/>
      <c r="AJ988" s="67"/>
      <c r="AK988" s="67"/>
      <c r="AL988" s="67"/>
      <c r="AM988" s="67"/>
      <c r="AN988" s="67"/>
      <c r="AO988" s="67"/>
      <c r="AP988" s="67"/>
      <c r="AQ988" s="67"/>
    </row>
    <row r="989" spans="34:43" x14ac:dyDescent="0.45">
      <c r="AH989" s="67"/>
      <c r="AI989" s="67"/>
      <c r="AJ989" s="67"/>
      <c r="AK989" s="67"/>
      <c r="AL989" s="67"/>
      <c r="AM989" s="67"/>
      <c r="AN989" s="67"/>
      <c r="AO989" s="67"/>
      <c r="AP989" s="67"/>
      <c r="AQ989" s="67"/>
    </row>
    <row r="990" spans="34:43" x14ac:dyDescent="0.45">
      <c r="AH990" s="67"/>
      <c r="AI990" s="67"/>
      <c r="AJ990" s="67"/>
      <c r="AK990" s="67"/>
      <c r="AL990" s="67"/>
      <c r="AM990" s="67"/>
      <c r="AN990" s="67"/>
      <c r="AO990" s="67"/>
      <c r="AP990" s="67"/>
      <c r="AQ990" s="67"/>
    </row>
    <row r="991" spans="34:43" x14ac:dyDescent="0.45">
      <c r="AH991" s="67"/>
      <c r="AI991" s="67"/>
      <c r="AJ991" s="67"/>
      <c r="AK991" s="67"/>
      <c r="AL991" s="67"/>
      <c r="AM991" s="67"/>
      <c r="AN991" s="67"/>
      <c r="AO991" s="67"/>
      <c r="AP991" s="67"/>
      <c r="AQ991" s="67"/>
    </row>
    <row r="992" spans="34:43" x14ac:dyDescent="0.45">
      <c r="AH992" s="67"/>
      <c r="AI992" s="67"/>
      <c r="AJ992" s="67"/>
      <c r="AK992" s="67"/>
      <c r="AL992" s="67"/>
      <c r="AM992" s="67"/>
      <c r="AN992" s="67"/>
      <c r="AO992" s="67"/>
      <c r="AP992" s="67"/>
      <c r="AQ992" s="67"/>
    </row>
    <row r="993" spans="34:43" x14ac:dyDescent="0.45">
      <c r="AH993" s="67"/>
      <c r="AI993" s="67"/>
      <c r="AJ993" s="67"/>
      <c r="AK993" s="67"/>
      <c r="AL993" s="67"/>
      <c r="AM993" s="67"/>
      <c r="AN993" s="67"/>
      <c r="AO993" s="67"/>
      <c r="AP993" s="67"/>
      <c r="AQ993" s="67"/>
    </row>
    <row r="994" spans="34:43" x14ac:dyDescent="0.45">
      <c r="AH994" s="67"/>
      <c r="AI994" s="67"/>
      <c r="AJ994" s="67"/>
      <c r="AK994" s="67"/>
      <c r="AL994" s="67"/>
      <c r="AM994" s="67"/>
      <c r="AN994" s="67"/>
      <c r="AO994" s="67"/>
      <c r="AP994" s="67"/>
      <c r="AQ994" s="67"/>
    </row>
    <row r="995" spans="34:43" x14ac:dyDescent="0.45">
      <c r="AH995" s="67"/>
      <c r="AI995" s="67"/>
      <c r="AJ995" s="67"/>
      <c r="AK995" s="67"/>
      <c r="AL995" s="67"/>
      <c r="AM995" s="67"/>
      <c r="AN995" s="67"/>
      <c r="AO995" s="67"/>
      <c r="AP995" s="67"/>
      <c r="AQ995" s="67"/>
    </row>
    <row r="996" spans="34:43" x14ac:dyDescent="0.45">
      <c r="AH996" s="67"/>
      <c r="AI996" s="67"/>
      <c r="AJ996" s="67"/>
      <c r="AK996" s="67"/>
      <c r="AL996" s="67"/>
      <c r="AM996" s="67"/>
      <c r="AN996" s="67"/>
      <c r="AO996" s="67"/>
      <c r="AP996" s="67"/>
      <c r="AQ996" s="67"/>
    </row>
    <row r="997" spans="34:43" x14ac:dyDescent="0.45">
      <c r="AH997" s="67"/>
      <c r="AI997" s="67"/>
      <c r="AJ997" s="67"/>
      <c r="AK997" s="67"/>
      <c r="AL997" s="67"/>
      <c r="AM997" s="67"/>
      <c r="AN997" s="67"/>
      <c r="AO997" s="67"/>
      <c r="AP997" s="67"/>
      <c r="AQ997" s="67"/>
    </row>
    <row r="998" spans="34:43" x14ac:dyDescent="0.45">
      <c r="AH998" s="67"/>
      <c r="AI998" s="67"/>
      <c r="AJ998" s="67"/>
      <c r="AK998" s="67"/>
      <c r="AL998" s="67"/>
      <c r="AM998" s="67"/>
      <c r="AN998" s="67"/>
      <c r="AO998" s="67"/>
      <c r="AP998" s="67"/>
      <c r="AQ998" s="67"/>
    </row>
    <row r="999" spans="34:43" x14ac:dyDescent="0.45">
      <c r="AH999" s="67"/>
      <c r="AI999" s="67"/>
      <c r="AJ999" s="67"/>
      <c r="AK999" s="67"/>
      <c r="AL999" s="67"/>
      <c r="AM999" s="67"/>
      <c r="AN999" s="67"/>
      <c r="AO999" s="67"/>
      <c r="AP999" s="67"/>
      <c r="AQ999" s="67"/>
    </row>
    <row r="1000" spans="34:43" x14ac:dyDescent="0.45">
      <c r="AH1000" s="67"/>
      <c r="AI1000" s="67"/>
      <c r="AJ1000" s="67"/>
      <c r="AK1000" s="67"/>
      <c r="AL1000" s="67"/>
      <c r="AM1000" s="67"/>
      <c r="AN1000" s="67"/>
      <c r="AO1000" s="67"/>
      <c r="AP1000" s="67"/>
      <c r="AQ1000" s="67"/>
    </row>
    <row r="1001" spans="34:43" x14ac:dyDescent="0.45">
      <c r="AH1001" s="67"/>
      <c r="AI1001" s="67"/>
      <c r="AJ1001" s="67"/>
      <c r="AK1001" s="67"/>
      <c r="AL1001" s="67"/>
      <c r="AM1001" s="67"/>
      <c r="AN1001" s="67"/>
      <c r="AO1001" s="67"/>
      <c r="AP1001" s="67"/>
      <c r="AQ1001" s="67"/>
    </row>
    <row r="1002" spans="34:43" x14ac:dyDescent="0.45">
      <c r="AH1002" s="67"/>
      <c r="AI1002" s="67"/>
      <c r="AJ1002" s="67"/>
      <c r="AK1002" s="67"/>
      <c r="AL1002" s="67"/>
      <c r="AM1002" s="67"/>
      <c r="AN1002" s="67"/>
      <c r="AO1002" s="67"/>
      <c r="AP1002" s="67"/>
      <c r="AQ1002" s="67"/>
    </row>
    <row r="1003" spans="34:43" x14ac:dyDescent="0.45">
      <c r="AH1003" s="67"/>
      <c r="AI1003" s="67"/>
      <c r="AJ1003" s="67"/>
      <c r="AK1003" s="67"/>
      <c r="AL1003" s="67"/>
      <c r="AM1003" s="67"/>
      <c r="AN1003" s="67"/>
      <c r="AO1003" s="67"/>
      <c r="AP1003" s="67"/>
      <c r="AQ1003" s="67"/>
    </row>
    <row r="1004" spans="34:43" x14ac:dyDescent="0.45">
      <c r="AH1004" s="67"/>
      <c r="AI1004" s="67"/>
      <c r="AJ1004" s="67"/>
      <c r="AK1004" s="67"/>
      <c r="AL1004" s="67"/>
      <c r="AM1004" s="67"/>
      <c r="AN1004" s="67"/>
      <c r="AO1004" s="67"/>
      <c r="AP1004" s="67"/>
      <c r="AQ1004" s="67"/>
    </row>
    <row r="1005" spans="34:43" x14ac:dyDescent="0.45">
      <c r="AH1005" s="67"/>
      <c r="AI1005" s="67"/>
      <c r="AJ1005" s="67"/>
      <c r="AK1005" s="67"/>
      <c r="AL1005" s="67"/>
      <c r="AM1005" s="67"/>
      <c r="AN1005" s="67"/>
      <c r="AO1005" s="67"/>
      <c r="AP1005" s="67"/>
      <c r="AQ1005" s="67"/>
    </row>
    <row r="1006" spans="34:43" x14ac:dyDescent="0.45">
      <c r="AH1006" s="67"/>
      <c r="AI1006" s="67"/>
      <c r="AJ1006" s="67"/>
      <c r="AK1006" s="67"/>
      <c r="AL1006" s="67"/>
      <c r="AM1006" s="67"/>
      <c r="AN1006" s="67"/>
      <c r="AO1006" s="67"/>
      <c r="AP1006" s="67"/>
      <c r="AQ1006" s="67"/>
    </row>
    <row r="1007" spans="34:43" x14ac:dyDescent="0.45">
      <c r="AH1007" s="67"/>
      <c r="AI1007" s="67"/>
      <c r="AJ1007" s="67"/>
      <c r="AK1007" s="67"/>
      <c r="AL1007" s="67"/>
      <c r="AM1007" s="67"/>
      <c r="AN1007" s="67"/>
      <c r="AO1007" s="67"/>
      <c r="AP1007" s="67"/>
      <c r="AQ1007" s="67"/>
    </row>
    <row r="1008" spans="34:43" x14ac:dyDescent="0.45">
      <c r="AH1008" s="67"/>
      <c r="AI1008" s="67"/>
      <c r="AJ1008" s="67"/>
      <c r="AK1008" s="67"/>
      <c r="AL1008" s="67"/>
      <c r="AM1008" s="67"/>
      <c r="AN1008" s="67"/>
      <c r="AO1008" s="67"/>
      <c r="AP1008" s="67"/>
      <c r="AQ1008" s="67"/>
    </row>
    <row r="1009" spans="34:43" x14ac:dyDescent="0.45">
      <c r="AH1009" s="67"/>
      <c r="AI1009" s="67"/>
      <c r="AJ1009" s="67"/>
      <c r="AK1009" s="67"/>
      <c r="AL1009" s="67"/>
      <c r="AM1009" s="67"/>
      <c r="AN1009" s="67"/>
      <c r="AO1009" s="67"/>
      <c r="AP1009" s="67"/>
      <c r="AQ1009" s="67"/>
    </row>
    <row r="1010" spans="34:43" x14ac:dyDescent="0.45">
      <c r="AH1010" s="67"/>
      <c r="AI1010" s="67"/>
      <c r="AJ1010" s="67"/>
      <c r="AK1010" s="67"/>
      <c r="AL1010" s="67"/>
      <c r="AM1010" s="67"/>
      <c r="AN1010" s="67"/>
      <c r="AO1010" s="67"/>
      <c r="AP1010" s="67"/>
      <c r="AQ1010" s="67"/>
    </row>
    <row r="1011" spans="34:43" x14ac:dyDescent="0.45">
      <c r="AH1011" s="67"/>
      <c r="AI1011" s="67"/>
      <c r="AJ1011" s="67"/>
      <c r="AK1011" s="67"/>
      <c r="AL1011" s="67"/>
      <c r="AM1011" s="67"/>
      <c r="AN1011" s="67"/>
      <c r="AO1011" s="67"/>
      <c r="AP1011" s="67"/>
      <c r="AQ1011" s="67"/>
    </row>
    <row r="1012" spans="34:43" x14ac:dyDescent="0.45">
      <c r="AH1012" s="67"/>
      <c r="AI1012" s="67"/>
      <c r="AJ1012" s="67"/>
      <c r="AK1012" s="67"/>
      <c r="AL1012" s="67"/>
      <c r="AM1012" s="67"/>
      <c r="AN1012" s="67"/>
      <c r="AO1012" s="67"/>
      <c r="AP1012" s="67"/>
      <c r="AQ1012" s="67"/>
    </row>
    <row r="1013" spans="34:43" x14ac:dyDescent="0.45">
      <c r="AH1013" s="67"/>
      <c r="AI1013" s="67"/>
      <c r="AJ1013" s="67"/>
      <c r="AK1013" s="67"/>
      <c r="AL1013" s="67"/>
      <c r="AM1013" s="67"/>
      <c r="AN1013" s="67"/>
      <c r="AO1013" s="67"/>
      <c r="AP1013" s="67"/>
      <c r="AQ1013" s="67"/>
    </row>
    <row r="1014" spans="34:43" x14ac:dyDescent="0.45">
      <c r="AH1014" s="67"/>
      <c r="AI1014" s="67"/>
      <c r="AJ1014" s="67"/>
      <c r="AK1014" s="67"/>
      <c r="AL1014" s="67"/>
      <c r="AM1014" s="67"/>
      <c r="AN1014" s="67"/>
      <c r="AO1014" s="67"/>
      <c r="AP1014" s="67"/>
      <c r="AQ1014" s="67"/>
    </row>
    <row r="1015" spans="34:43" x14ac:dyDescent="0.45">
      <c r="AH1015" s="67"/>
      <c r="AI1015" s="67"/>
      <c r="AJ1015" s="67"/>
      <c r="AK1015" s="67"/>
      <c r="AL1015" s="67"/>
      <c r="AM1015" s="67"/>
      <c r="AN1015" s="67"/>
      <c r="AO1015" s="67"/>
      <c r="AP1015" s="67"/>
      <c r="AQ1015" s="67"/>
    </row>
    <row r="1016" spans="34:43" x14ac:dyDescent="0.45">
      <c r="AH1016" s="67"/>
      <c r="AI1016" s="67"/>
      <c r="AJ1016" s="67"/>
      <c r="AK1016" s="67"/>
      <c r="AL1016" s="67"/>
      <c r="AM1016" s="67"/>
      <c r="AN1016" s="67"/>
      <c r="AO1016" s="67"/>
      <c r="AP1016" s="67"/>
      <c r="AQ1016" s="67"/>
    </row>
    <row r="1017" spans="34:43" x14ac:dyDescent="0.45">
      <c r="AH1017" s="67"/>
      <c r="AI1017" s="67"/>
      <c r="AJ1017" s="67"/>
      <c r="AK1017" s="67"/>
      <c r="AL1017" s="67"/>
      <c r="AM1017" s="67"/>
      <c r="AN1017" s="67"/>
      <c r="AO1017" s="67"/>
      <c r="AP1017" s="67"/>
      <c r="AQ1017" s="67"/>
    </row>
    <row r="1018" spans="34:43" x14ac:dyDescent="0.45">
      <c r="AH1018" s="67"/>
      <c r="AI1018" s="67"/>
      <c r="AJ1018" s="67"/>
      <c r="AK1018" s="67"/>
      <c r="AL1018" s="67"/>
      <c r="AM1018" s="67"/>
      <c r="AN1018" s="67"/>
      <c r="AO1018" s="67"/>
      <c r="AP1018" s="67"/>
      <c r="AQ1018" s="67"/>
    </row>
    <row r="1019" spans="34:43" x14ac:dyDescent="0.45">
      <c r="AH1019" s="67"/>
      <c r="AI1019" s="67"/>
      <c r="AJ1019" s="67"/>
      <c r="AK1019" s="67"/>
      <c r="AL1019" s="67"/>
      <c r="AM1019" s="67"/>
      <c r="AN1019" s="67"/>
      <c r="AO1019" s="67"/>
      <c r="AP1019" s="67"/>
      <c r="AQ1019" s="67"/>
    </row>
    <row r="1020" spans="34:43" x14ac:dyDescent="0.45">
      <c r="AH1020" s="67"/>
      <c r="AI1020" s="67"/>
      <c r="AJ1020" s="67"/>
      <c r="AK1020" s="67"/>
      <c r="AL1020" s="67"/>
      <c r="AM1020" s="67"/>
      <c r="AN1020" s="67"/>
      <c r="AO1020" s="67"/>
      <c r="AP1020" s="67"/>
      <c r="AQ1020" s="67"/>
    </row>
    <row r="1021" spans="34:43" x14ac:dyDescent="0.45">
      <c r="AH1021" s="67"/>
      <c r="AI1021" s="67"/>
      <c r="AJ1021" s="67"/>
      <c r="AK1021" s="67"/>
      <c r="AL1021" s="67"/>
      <c r="AM1021" s="67"/>
      <c r="AN1021" s="67"/>
      <c r="AO1021" s="67"/>
      <c r="AP1021" s="67"/>
      <c r="AQ1021" s="67"/>
    </row>
    <row r="1022" spans="34:43" x14ac:dyDescent="0.45">
      <c r="AH1022" s="67"/>
      <c r="AI1022" s="67"/>
      <c r="AJ1022" s="67"/>
      <c r="AK1022" s="67"/>
      <c r="AL1022" s="67"/>
      <c r="AM1022" s="67"/>
      <c r="AN1022" s="67"/>
      <c r="AO1022" s="67"/>
      <c r="AP1022" s="67"/>
      <c r="AQ1022" s="67"/>
    </row>
    <row r="1023" spans="34:43" x14ac:dyDescent="0.45">
      <c r="AH1023" s="67"/>
      <c r="AI1023" s="67"/>
      <c r="AJ1023" s="67"/>
      <c r="AK1023" s="67"/>
      <c r="AL1023" s="67"/>
      <c r="AM1023" s="67"/>
      <c r="AN1023" s="67"/>
      <c r="AO1023" s="67"/>
      <c r="AP1023" s="67"/>
      <c r="AQ1023" s="67"/>
    </row>
    <row r="1024" spans="34:43" x14ac:dyDescent="0.45">
      <c r="AH1024" s="67"/>
      <c r="AI1024" s="67"/>
      <c r="AJ1024" s="67"/>
      <c r="AK1024" s="67"/>
      <c r="AL1024" s="67"/>
      <c r="AM1024" s="67"/>
      <c r="AN1024" s="67"/>
      <c r="AO1024" s="67"/>
      <c r="AP1024" s="67"/>
      <c r="AQ1024" s="67"/>
    </row>
    <row r="1025" spans="34:43" x14ac:dyDescent="0.45">
      <c r="AH1025" s="67"/>
      <c r="AI1025" s="67"/>
      <c r="AJ1025" s="67"/>
      <c r="AK1025" s="67"/>
      <c r="AL1025" s="67"/>
      <c r="AM1025" s="67"/>
      <c r="AN1025" s="67"/>
      <c r="AO1025" s="67"/>
      <c r="AP1025" s="67"/>
      <c r="AQ1025" s="67"/>
    </row>
    <row r="1026" spans="34:43" x14ac:dyDescent="0.45">
      <c r="AH1026" s="67"/>
      <c r="AI1026" s="67"/>
      <c r="AJ1026" s="67"/>
      <c r="AK1026" s="67"/>
      <c r="AL1026" s="67"/>
      <c r="AM1026" s="67"/>
      <c r="AN1026" s="67"/>
      <c r="AO1026" s="67"/>
      <c r="AP1026" s="67"/>
      <c r="AQ1026" s="67"/>
    </row>
    <row r="1027" spans="34:43" x14ac:dyDescent="0.45">
      <c r="AH1027" s="67"/>
      <c r="AI1027" s="67"/>
      <c r="AJ1027" s="67"/>
      <c r="AK1027" s="67"/>
      <c r="AL1027" s="67"/>
      <c r="AM1027" s="67"/>
      <c r="AN1027" s="67"/>
      <c r="AO1027" s="67"/>
      <c r="AP1027" s="67"/>
      <c r="AQ1027" s="67"/>
    </row>
    <row r="1028" spans="34:43" x14ac:dyDescent="0.45">
      <c r="AH1028" s="67"/>
      <c r="AI1028" s="67"/>
      <c r="AJ1028" s="67"/>
      <c r="AK1028" s="67"/>
      <c r="AL1028" s="67"/>
      <c r="AM1028" s="67"/>
      <c r="AN1028" s="67"/>
      <c r="AO1028" s="67"/>
      <c r="AP1028" s="67"/>
      <c r="AQ1028" s="67"/>
    </row>
    <row r="1029" spans="34:43" x14ac:dyDescent="0.45">
      <c r="AH1029" s="67"/>
      <c r="AI1029" s="67"/>
      <c r="AJ1029" s="67"/>
      <c r="AK1029" s="67"/>
      <c r="AL1029" s="67"/>
      <c r="AM1029" s="67"/>
      <c r="AN1029" s="67"/>
      <c r="AO1029" s="67"/>
      <c r="AP1029" s="67"/>
      <c r="AQ1029" s="67"/>
    </row>
    <row r="1030" spans="34:43" x14ac:dyDescent="0.45">
      <c r="AH1030" s="67"/>
      <c r="AI1030" s="67"/>
      <c r="AJ1030" s="67"/>
      <c r="AK1030" s="67"/>
      <c r="AL1030" s="67"/>
      <c r="AM1030" s="67"/>
      <c r="AN1030" s="67"/>
      <c r="AO1030" s="67"/>
      <c r="AP1030" s="67"/>
      <c r="AQ1030" s="67"/>
    </row>
    <row r="1031" spans="34:43" x14ac:dyDescent="0.45">
      <c r="AH1031" s="67"/>
      <c r="AI1031" s="67"/>
      <c r="AJ1031" s="67"/>
      <c r="AK1031" s="67"/>
      <c r="AL1031" s="67"/>
      <c r="AM1031" s="67"/>
      <c r="AN1031" s="67"/>
      <c r="AO1031" s="67"/>
      <c r="AP1031" s="67"/>
      <c r="AQ1031" s="67"/>
    </row>
    <row r="1032" spans="34:43" x14ac:dyDescent="0.45">
      <c r="AH1032" s="67"/>
      <c r="AI1032" s="67"/>
      <c r="AJ1032" s="67"/>
      <c r="AK1032" s="67"/>
      <c r="AL1032" s="67"/>
      <c r="AM1032" s="67"/>
      <c r="AN1032" s="67"/>
      <c r="AO1032" s="67"/>
      <c r="AP1032" s="67"/>
      <c r="AQ1032" s="67"/>
    </row>
    <row r="1033" spans="34:43" x14ac:dyDescent="0.45">
      <c r="AH1033" s="67"/>
      <c r="AI1033" s="67"/>
      <c r="AJ1033" s="67"/>
      <c r="AK1033" s="67"/>
      <c r="AL1033" s="67"/>
      <c r="AM1033" s="67"/>
      <c r="AN1033" s="67"/>
      <c r="AO1033" s="67"/>
      <c r="AP1033" s="67"/>
      <c r="AQ1033" s="67"/>
    </row>
    <row r="1034" spans="34:43" x14ac:dyDescent="0.45">
      <c r="AH1034" s="67"/>
      <c r="AI1034" s="67"/>
      <c r="AJ1034" s="67"/>
      <c r="AK1034" s="67"/>
      <c r="AL1034" s="67"/>
      <c r="AM1034" s="67"/>
      <c r="AN1034" s="67"/>
      <c r="AO1034" s="67"/>
      <c r="AP1034" s="67"/>
      <c r="AQ1034" s="67"/>
    </row>
    <row r="1035" spans="34:43" x14ac:dyDescent="0.45">
      <c r="AH1035" s="67"/>
      <c r="AI1035" s="67"/>
      <c r="AJ1035" s="67"/>
      <c r="AK1035" s="67"/>
      <c r="AL1035" s="67"/>
      <c r="AM1035" s="67"/>
      <c r="AN1035" s="67"/>
      <c r="AO1035" s="67"/>
      <c r="AP1035" s="67"/>
      <c r="AQ1035" s="67"/>
    </row>
    <row r="1036" spans="34:43" x14ac:dyDescent="0.45">
      <c r="AH1036" s="67"/>
      <c r="AI1036" s="67"/>
      <c r="AJ1036" s="67"/>
      <c r="AK1036" s="67"/>
      <c r="AL1036" s="67"/>
      <c r="AM1036" s="67"/>
      <c r="AN1036" s="67"/>
      <c r="AO1036" s="67"/>
      <c r="AP1036" s="67"/>
      <c r="AQ1036" s="67"/>
    </row>
    <row r="1037" spans="34:43" x14ac:dyDescent="0.45">
      <c r="AH1037" s="67"/>
      <c r="AI1037" s="67"/>
      <c r="AJ1037" s="67"/>
      <c r="AK1037" s="67"/>
      <c r="AL1037" s="67"/>
      <c r="AM1037" s="67"/>
      <c r="AN1037" s="67"/>
      <c r="AO1037" s="67"/>
      <c r="AP1037" s="67"/>
      <c r="AQ1037" s="67"/>
    </row>
    <row r="1038" spans="34:43" x14ac:dyDescent="0.45">
      <c r="AH1038" s="67"/>
      <c r="AI1038" s="67"/>
      <c r="AJ1038" s="67"/>
      <c r="AK1038" s="67"/>
      <c r="AL1038" s="67"/>
      <c r="AM1038" s="67"/>
      <c r="AN1038" s="67"/>
      <c r="AO1038" s="67"/>
      <c r="AP1038" s="67"/>
      <c r="AQ1038" s="67"/>
    </row>
    <row r="1039" spans="34:43" x14ac:dyDescent="0.45">
      <c r="AH1039" s="67"/>
      <c r="AI1039" s="67"/>
      <c r="AJ1039" s="67"/>
      <c r="AK1039" s="67"/>
      <c r="AL1039" s="67"/>
      <c r="AM1039" s="67"/>
      <c r="AN1039" s="67"/>
      <c r="AO1039" s="67"/>
      <c r="AP1039" s="67"/>
      <c r="AQ1039" s="67"/>
    </row>
    <row r="1040" spans="34:43" x14ac:dyDescent="0.45">
      <c r="AH1040" s="67"/>
      <c r="AI1040" s="67"/>
      <c r="AJ1040" s="67"/>
      <c r="AK1040" s="67"/>
      <c r="AL1040" s="67"/>
      <c r="AM1040" s="67"/>
      <c r="AN1040" s="67"/>
      <c r="AO1040" s="67"/>
      <c r="AP1040" s="67"/>
      <c r="AQ1040" s="67"/>
    </row>
    <row r="1041" spans="34:43" x14ac:dyDescent="0.45">
      <c r="AH1041" s="67"/>
      <c r="AI1041" s="67"/>
      <c r="AJ1041" s="67"/>
      <c r="AK1041" s="67"/>
      <c r="AL1041" s="67"/>
      <c r="AM1041" s="67"/>
      <c r="AN1041" s="67"/>
      <c r="AO1041" s="67"/>
      <c r="AP1041" s="67"/>
      <c r="AQ1041" s="67"/>
    </row>
    <row r="1042" spans="34:43" x14ac:dyDescent="0.45">
      <c r="AH1042" s="67"/>
      <c r="AI1042" s="67"/>
      <c r="AJ1042" s="67"/>
      <c r="AK1042" s="67"/>
      <c r="AL1042" s="67"/>
      <c r="AM1042" s="67"/>
      <c r="AN1042" s="67"/>
      <c r="AO1042" s="67"/>
      <c r="AP1042" s="67"/>
      <c r="AQ1042" s="67"/>
    </row>
    <row r="1043" spans="34:43" x14ac:dyDescent="0.45">
      <c r="AH1043" s="67"/>
      <c r="AI1043" s="67"/>
      <c r="AJ1043" s="67"/>
      <c r="AK1043" s="67"/>
      <c r="AL1043" s="67"/>
      <c r="AM1043" s="67"/>
      <c r="AN1043" s="67"/>
      <c r="AO1043" s="67"/>
      <c r="AP1043" s="67"/>
      <c r="AQ1043" s="67"/>
    </row>
    <row r="1044" spans="34:43" x14ac:dyDescent="0.45">
      <c r="AH1044" s="67"/>
      <c r="AI1044" s="67"/>
      <c r="AJ1044" s="67"/>
      <c r="AK1044" s="67"/>
      <c r="AL1044" s="67"/>
      <c r="AM1044" s="67"/>
      <c r="AN1044" s="67"/>
      <c r="AO1044" s="67"/>
      <c r="AP1044" s="67"/>
      <c r="AQ1044" s="67"/>
    </row>
    <row r="1045" spans="34:43" x14ac:dyDescent="0.45">
      <c r="AH1045" s="67"/>
      <c r="AI1045" s="67"/>
      <c r="AJ1045" s="67"/>
      <c r="AK1045" s="67"/>
      <c r="AL1045" s="67"/>
      <c r="AM1045" s="67"/>
      <c r="AN1045" s="67"/>
      <c r="AO1045" s="67"/>
      <c r="AP1045" s="67"/>
      <c r="AQ1045" s="67"/>
    </row>
    <row r="1046" spans="34:43" x14ac:dyDescent="0.45">
      <c r="AH1046" s="67"/>
      <c r="AI1046" s="67"/>
      <c r="AJ1046" s="67"/>
      <c r="AK1046" s="67"/>
      <c r="AL1046" s="67"/>
      <c r="AM1046" s="67"/>
      <c r="AN1046" s="67"/>
      <c r="AO1046" s="67"/>
      <c r="AP1046" s="67"/>
      <c r="AQ1046" s="67"/>
    </row>
    <row r="1047" spans="34:43" x14ac:dyDescent="0.45">
      <c r="AH1047" s="67"/>
      <c r="AI1047" s="67"/>
      <c r="AJ1047" s="67"/>
      <c r="AK1047" s="67"/>
      <c r="AL1047" s="67"/>
      <c r="AM1047" s="67"/>
      <c r="AN1047" s="67"/>
      <c r="AO1047" s="67"/>
      <c r="AP1047" s="67"/>
      <c r="AQ1047" s="67"/>
    </row>
    <row r="1048" spans="34:43" x14ac:dyDescent="0.45">
      <c r="AH1048" s="67"/>
      <c r="AI1048" s="67"/>
      <c r="AJ1048" s="67"/>
      <c r="AK1048" s="67"/>
      <c r="AL1048" s="67"/>
      <c r="AM1048" s="67"/>
      <c r="AN1048" s="67"/>
      <c r="AO1048" s="67"/>
      <c r="AP1048" s="67"/>
      <c r="AQ1048" s="67"/>
    </row>
    <row r="1049" spans="34:43" x14ac:dyDescent="0.45">
      <c r="AH1049" s="67"/>
      <c r="AI1049" s="67"/>
      <c r="AJ1049" s="67"/>
      <c r="AK1049" s="67"/>
      <c r="AL1049" s="67"/>
      <c r="AM1049" s="67"/>
      <c r="AN1049" s="67"/>
      <c r="AO1049" s="67"/>
      <c r="AP1049" s="67"/>
      <c r="AQ1049" s="67"/>
    </row>
    <row r="1050" spans="34:43" x14ac:dyDescent="0.45">
      <c r="AH1050" s="67"/>
      <c r="AI1050" s="67"/>
      <c r="AJ1050" s="67"/>
      <c r="AK1050" s="67"/>
      <c r="AL1050" s="67"/>
      <c r="AM1050" s="67"/>
      <c r="AN1050" s="67"/>
      <c r="AO1050" s="67"/>
      <c r="AP1050" s="67"/>
      <c r="AQ1050" s="67"/>
    </row>
    <row r="1051" spans="34:43" x14ac:dyDescent="0.45">
      <c r="AH1051" s="67"/>
      <c r="AI1051" s="67"/>
      <c r="AJ1051" s="67"/>
      <c r="AK1051" s="67"/>
      <c r="AL1051" s="67"/>
      <c r="AM1051" s="67"/>
      <c r="AN1051" s="67"/>
      <c r="AO1051" s="67"/>
      <c r="AP1051" s="67"/>
      <c r="AQ1051" s="67"/>
    </row>
    <row r="1052" spans="34:43" x14ac:dyDescent="0.45">
      <c r="AH1052" s="67"/>
      <c r="AI1052" s="67"/>
      <c r="AJ1052" s="67"/>
      <c r="AK1052" s="67"/>
      <c r="AL1052" s="67"/>
      <c r="AM1052" s="67"/>
      <c r="AN1052" s="67"/>
      <c r="AO1052" s="67"/>
      <c r="AP1052" s="67"/>
      <c r="AQ1052" s="67"/>
    </row>
    <row r="1053" spans="34:43" x14ac:dyDescent="0.45">
      <c r="AH1053" s="67"/>
      <c r="AI1053" s="67"/>
      <c r="AJ1053" s="67"/>
      <c r="AK1053" s="67"/>
      <c r="AL1053" s="67"/>
      <c r="AM1053" s="67"/>
      <c r="AN1053" s="67"/>
      <c r="AO1053" s="67"/>
      <c r="AP1053" s="67"/>
      <c r="AQ1053" s="67"/>
    </row>
    <row r="1054" spans="34:43" x14ac:dyDescent="0.45">
      <c r="AH1054" s="67"/>
      <c r="AI1054" s="67"/>
      <c r="AJ1054" s="67"/>
      <c r="AK1054" s="67"/>
      <c r="AL1054" s="67"/>
      <c r="AM1054" s="67"/>
      <c r="AN1054" s="67"/>
      <c r="AO1054" s="67"/>
      <c r="AP1054" s="67"/>
      <c r="AQ1054" s="67"/>
    </row>
    <row r="1055" spans="34:43" x14ac:dyDescent="0.45">
      <c r="AH1055" s="67"/>
      <c r="AI1055" s="67"/>
      <c r="AJ1055" s="67"/>
      <c r="AK1055" s="67"/>
      <c r="AL1055" s="67"/>
      <c r="AM1055" s="67"/>
      <c r="AN1055" s="67"/>
      <c r="AO1055" s="67"/>
      <c r="AP1055" s="67"/>
      <c r="AQ1055" s="67"/>
    </row>
    <row r="1056" spans="34:43" x14ac:dyDescent="0.45">
      <c r="AH1056" s="67"/>
      <c r="AI1056" s="67"/>
      <c r="AJ1056" s="67"/>
      <c r="AK1056" s="67"/>
      <c r="AL1056" s="67"/>
      <c r="AM1056" s="67"/>
      <c r="AN1056" s="67"/>
      <c r="AO1056" s="67"/>
      <c r="AP1056" s="67"/>
      <c r="AQ1056" s="67"/>
    </row>
    <row r="1057" spans="34:43" x14ac:dyDescent="0.45">
      <c r="AH1057" s="67"/>
      <c r="AI1057" s="67"/>
      <c r="AJ1057" s="67"/>
      <c r="AK1057" s="67"/>
      <c r="AL1057" s="67"/>
      <c r="AM1057" s="67"/>
      <c r="AN1057" s="67"/>
      <c r="AO1057" s="67"/>
      <c r="AP1057" s="67"/>
      <c r="AQ1057" s="67"/>
    </row>
    <row r="1058" spans="34:43" x14ac:dyDescent="0.45">
      <c r="AH1058" s="67"/>
      <c r="AI1058" s="67"/>
      <c r="AJ1058" s="67"/>
      <c r="AK1058" s="67"/>
      <c r="AL1058" s="67"/>
      <c r="AM1058" s="67"/>
      <c r="AN1058" s="67"/>
      <c r="AO1058" s="67"/>
      <c r="AP1058" s="67"/>
      <c r="AQ1058" s="67"/>
    </row>
    <row r="1059" spans="34:43" x14ac:dyDescent="0.45">
      <c r="AH1059" s="67"/>
      <c r="AI1059" s="67"/>
      <c r="AJ1059" s="67"/>
      <c r="AK1059" s="67"/>
      <c r="AL1059" s="67"/>
      <c r="AM1059" s="67"/>
      <c r="AN1059" s="67"/>
      <c r="AO1059" s="67"/>
      <c r="AP1059" s="67"/>
      <c r="AQ1059" s="67"/>
    </row>
    <row r="1060" spans="34:43" x14ac:dyDescent="0.45">
      <c r="AH1060" s="67"/>
      <c r="AI1060" s="67"/>
      <c r="AJ1060" s="67"/>
      <c r="AK1060" s="67"/>
      <c r="AL1060" s="67"/>
      <c r="AM1060" s="67"/>
      <c r="AN1060" s="67"/>
      <c r="AO1060" s="67"/>
      <c r="AP1060" s="67"/>
      <c r="AQ1060" s="67"/>
    </row>
    <row r="1061" spans="34:43" x14ac:dyDescent="0.45">
      <c r="AH1061" s="67"/>
      <c r="AI1061" s="67"/>
      <c r="AJ1061" s="67"/>
      <c r="AK1061" s="67"/>
      <c r="AL1061" s="67"/>
      <c r="AM1061" s="67"/>
      <c r="AN1061" s="67"/>
      <c r="AO1061" s="67"/>
      <c r="AP1061" s="67"/>
      <c r="AQ1061" s="67"/>
    </row>
    <row r="1062" spans="34:43" x14ac:dyDescent="0.45">
      <c r="AH1062" s="67"/>
      <c r="AI1062" s="67"/>
      <c r="AJ1062" s="67"/>
      <c r="AK1062" s="67"/>
      <c r="AL1062" s="67"/>
      <c r="AM1062" s="67"/>
      <c r="AN1062" s="67"/>
      <c r="AO1062" s="67"/>
      <c r="AP1062" s="67"/>
      <c r="AQ1062" s="67"/>
    </row>
    <row r="1063" spans="34:43" x14ac:dyDescent="0.45">
      <c r="AH1063" s="67"/>
      <c r="AI1063" s="67"/>
      <c r="AJ1063" s="67"/>
      <c r="AK1063" s="67"/>
      <c r="AL1063" s="67"/>
      <c r="AM1063" s="67"/>
      <c r="AN1063" s="67"/>
      <c r="AO1063" s="67"/>
      <c r="AP1063" s="67"/>
      <c r="AQ1063" s="67"/>
    </row>
    <row r="1064" spans="34:43" x14ac:dyDescent="0.45">
      <c r="AH1064" s="67"/>
      <c r="AI1064" s="67"/>
      <c r="AJ1064" s="67"/>
      <c r="AK1064" s="67"/>
      <c r="AL1064" s="67"/>
      <c r="AM1064" s="67"/>
      <c r="AN1064" s="67"/>
      <c r="AO1064" s="67"/>
      <c r="AP1064" s="67"/>
      <c r="AQ1064" s="67"/>
    </row>
    <row r="1065" spans="34:43" x14ac:dyDescent="0.45">
      <c r="AH1065" s="67"/>
      <c r="AI1065" s="67"/>
      <c r="AJ1065" s="67"/>
      <c r="AK1065" s="67"/>
      <c r="AL1065" s="67"/>
      <c r="AM1065" s="67"/>
      <c r="AN1065" s="67"/>
      <c r="AO1065" s="67"/>
      <c r="AP1065" s="67"/>
      <c r="AQ1065" s="67"/>
    </row>
    <row r="1066" spans="34:43" x14ac:dyDescent="0.45">
      <c r="AH1066" s="67"/>
      <c r="AI1066" s="67"/>
      <c r="AJ1066" s="67"/>
      <c r="AK1066" s="67"/>
      <c r="AL1066" s="67"/>
      <c r="AM1066" s="67"/>
      <c r="AN1066" s="67"/>
      <c r="AO1066" s="67"/>
      <c r="AP1066" s="67"/>
      <c r="AQ1066" s="67"/>
    </row>
    <row r="1067" spans="34:43" x14ac:dyDescent="0.45">
      <c r="AH1067" s="67"/>
      <c r="AI1067" s="67"/>
      <c r="AJ1067" s="67"/>
      <c r="AK1067" s="67"/>
      <c r="AL1067" s="67"/>
      <c r="AM1067" s="67"/>
      <c r="AN1067" s="67"/>
      <c r="AO1067" s="67"/>
      <c r="AP1067" s="67"/>
      <c r="AQ1067" s="67"/>
    </row>
    <row r="1068" spans="34:43" x14ac:dyDescent="0.45">
      <c r="AH1068" s="67"/>
      <c r="AI1068" s="67"/>
      <c r="AJ1068" s="67"/>
      <c r="AK1068" s="67"/>
      <c r="AL1068" s="67"/>
      <c r="AM1068" s="67"/>
      <c r="AN1068" s="67"/>
      <c r="AO1068" s="67"/>
      <c r="AP1068" s="67"/>
      <c r="AQ1068" s="67"/>
    </row>
    <row r="1069" spans="34:43" x14ac:dyDescent="0.45">
      <c r="AH1069" s="67"/>
      <c r="AI1069" s="67"/>
      <c r="AJ1069" s="67"/>
      <c r="AK1069" s="67"/>
      <c r="AL1069" s="67"/>
      <c r="AM1069" s="67"/>
      <c r="AN1069" s="67"/>
      <c r="AO1069" s="67"/>
      <c r="AP1069" s="67"/>
      <c r="AQ1069" s="67"/>
    </row>
    <row r="1070" spans="34:43" x14ac:dyDescent="0.45">
      <c r="AH1070" s="67"/>
      <c r="AI1070" s="67"/>
      <c r="AJ1070" s="67"/>
      <c r="AK1070" s="67"/>
      <c r="AL1070" s="67"/>
      <c r="AM1070" s="67"/>
      <c r="AN1070" s="67"/>
      <c r="AO1070" s="67"/>
      <c r="AP1070" s="67"/>
      <c r="AQ1070" s="67"/>
    </row>
    <row r="1071" spans="34:43" x14ac:dyDescent="0.45">
      <c r="AH1071" s="67"/>
      <c r="AI1071" s="67"/>
      <c r="AJ1071" s="67"/>
      <c r="AK1071" s="67"/>
      <c r="AL1071" s="67"/>
      <c r="AM1071" s="67"/>
      <c r="AN1071" s="67"/>
      <c r="AO1071" s="67"/>
      <c r="AP1071" s="67"/>
      <c r="AQ1071" s="67"/>
    </row>
    <row r="1072" spans="34:43" x14ac:dyDescent="0.45">
      <c r="AH1072" s="67"/>
      <c r="AI1072" s="67"/>
      <c r="AJ1072" s="67"/>
      <c r="AK1072" s="67"/>
      <c r="AL1072" s="67"/>
      <c r="AM1072" s="67"/>
      <c r="AN1072" s="67"/>
      <c r="AO1072" s="67"/>
      <c r="AP1072" s="67"/>
      <c r="AQ1072" s="67"/>
    </row>
    <row r="1073" spans="34:43" x14ac:dyDescent="0.45">
      <c r="AH1073" s="67"/>
      <c r="AI1073" s="67"/>
      <c r="AJ1073" s="67"/>
      <c r="AK1073" s="67"/>
      <c r="AL1073" s="67"/>
      <c r="AM1073" s="67"/>
      <c r="AN1073" s="67"/>
      <c r="AO1073" s="67"/>
      <c r="AP1073" s="67"/>
      <c r="AQ1073" s="67"/>
    </row>
    <row r="1074" spans="34:43" x14ac:dyDescent="0.45">
      <c r="AH1074" s="67"/>
      <c r="AI1074" s="67"/>
      <c r="AJ1074" s="67"/>
      <c r="AK1074" s="67"/>
      <c r="AL1074" s="67"/>
      <c r="AM1074" s="67"/>
      <c r="AN1074" s="67"/>
      <c r="AO1074" s="67"/>
      <c r="AP1074" s="67"/>
      <c r="AQ1074" s="67"/>
    </row>
    <row r="1075" spans="34:43" x14ac:dyDescent="0.45">
      <c r="AH1075" s="67"/>
      <c r="AI1075" s="67"/>
      <c r="AJ1075" s="67"/>
      <c r="AK1075" s="67"/>
      <c r="AL1075" s="67"/>
      <c r="AM1075" s="67"/>
      <c r="AN1075" s="67"/>
      <c r="AO1075" s="67"/>
      <c r="AP1075" s="67"/>
      <c r="AQ1075" s="67"/>
    </row>
    <row r="1076" spans="34:43" x14ac:dyDescent="0.45">
      <c r="AH1076" s="67"/>
      <c r="AI1076" s="67"/>
      <c r="AJ1076" s="67"/>
      <c r="AK1076" s="67"/>
      <c r="AL1076" s="67"/>
      <c r="AM1076" s="67"/>
      <c r="AN1076" s="67"/>
      <c r="AO1076" s="67"/>
      <c r="AP1076" s="67"/>
      <c r="AQ1076" s="67"/>
    </row>
    <row r="1077" spans="34:43" x14ac:dyDescent="0.45">
      <c r="AH1077" s="67"/>
      <c r="AI1077" s="67"/>
      <c r="AJ1077" s="67"/>
      <c r="AK1077" s="67"/>
      <c r="AL1077" s="67"/>
      <c r="AM1077" s="67"/>
      <c r="AN1077" s="67"/>
      <c r="AO1077" s="67"/>
      <c r="AP1077" s="67"/>
      <c r="AQ1077" s="67"/>
    </row>
    <row r="1078" spans="34:43" x14ac:dyDescent="0.45">
      <c r="AH1078" s="67"/>
      <c r="AI1078" s="67"/>
      <c r="AJ1078" s="67"/>
      <c r="AK1078" s="67"/>
      <c r="AL1078" s="67"/>
      <c r="AM1078" s="67"/>
      <c r="AN1078" s="67"/>
      <c r="AO1078" s="67"/>
      <c r="AP1078" s="67"/>
      <c r="AQ1078" s="67"/>
    </row>
    <row r="1079" spans="34:43" x14ac:dyDescent="0.45">
      <c r="AH1079" s="67"/>
      <c r="AI1079" s="67"/>
      <c r="AJ1079" s="67"/>
      <c r="AK1079" s="67"/>
      <c r="AL1079" s="67"/>
      <c r="AM1079" s="67"/>
      <c r="AN1079" s="67"/>
      <c r="AO1079" s="67"/>
      <c r="AP1079" s="67"/>
      <c r="AQ1079" s="67"/>
    </row>
    <row r="1080" spans="34:43" x14ac:dyDescent="0.45">
      <c r="AH1080" s="67"/>
      <c r="AI1080" s="67"/>
      <c r="AJ1080" s="67"/>
      <c r="AK1080" s="67"/>
      <c r="AL1080" s="67"/>
      <c r="AM1080" s="67"/>
      <c r="AN1080" s="67"/>
      <c r="AO1080" s="67"/>
      <c r="AP1080" s="67"/>
      <c r="AQ1080" s="67"/>
    </row>
    <row r="1081" spans="34:43" x14ac:dyDescent="0.45">
      <c r="AH1081" s="67"/>
      <c r="AI1081" s="67"/>
      <c r="AJ1081" s="67"/>
      <c r="AK1081" s="67"/>
      <c r="AL1081" s="67"/>
      <c r="AM1081" s="67"/>
      <c r="AN1081" s="67"/>
      <c r="AO1081" s="67"/>
      <c r="AP1081" s="67"/>
      <c r="AQ1081" s="67"/>
    </row>
    <row r="1082" spans="34:43" x14ac:dyDescent="0.45">
      <c r="AH1082" s="67"/>
      <c r="AI1082" s="67"/>
      <c r="AJ1082" s="67"/>
      <c r="AK1082" s="67"/>
      <c r="AL1082" s="67"/>
      <c r="AM1082" s="67"/>
      <c r="AN1082" s="67"/>
      <c r="AO1082" s="67"/>
      <c r="AP1082" s="67"/>
      <c r="AQ1082" s="67"/>
    </row>
    <row r="1083" spans="34:43" x14ac:dyDescent="0.45">
      <c r="AH1083" s="67"/>
      <c r="AI1083" s="67"/>
      <c r="AJ1083" s="67"/>
      <c r="AK1083" s="67"/>
      <c r="AL1083" s="67"/>
      <c r="AM1083" s="67"/>
      <c r="AN1083" s="67"/>
      <c r="AO1083" s="67"/>
      <c r="AP1083" s="67"/>
      <c r="AQ1083" s="67"/>
    </row>
    <row r="1084" spans="34:43" x14ac:dyDescent="0.45">
      <c r="AH1084" s="67"/>
      <c r="AI1084" s="67"/>
      <c r="AJ1084" s="67"/>
      <c r="AK1084" s="67"/>
      <c r="AL1084" s="67"/>
      <c r="AM1084" s="67"/>
      <c r="AN1084" s="67"/>
      <c r="AO1084" s="67"/>
      <c r="AP1084" s="67"/>
      <c r="AQ1084" s="67"/>
    </row>
    <row r="1085" spans="34:43" x14ac:dyDescent="0.45">
      <c r="AH1085" s="67"/>
      <c r="AI1085" s="67"/>
      <c r="AJ1085" s="67"/>
      <c r="AK1085" s="67"/>
      <c r="AL1085" s="67"/>
      <c r="AM1085" s="67"/>
      <c r="AN1085" s="67"/>
      <c r="AO1085" s="67"/>
      <c r="AP1085" s="67"/>
      <c r="AQ1085" s="67"/>
    </row>
    <row r="1086" spans="34:43" x14ac:dyDescent="0.45">
      <c r="AH1086" s="67"/>
      <c r="AI1086" s="67"/>
      <c r="AJ1086" s="67"/>
      <c r="AK1086" s="67"/>
      <c r="AL1086" s="67"/>
      <c r="AM1086" s="67"/>
      <c r="AN1086" s="67"/>
      <c r="AO1086" s="67"/>
      <c r="AP1086" s="67"/>
      <c r="AQ1086" s="67"/>
    </row>
    <row r="1087" spans="34:43" x14ac:dyDescent="0.45">
      <c r="AH1087" s="67"/>
      <c r="AI1087" s="67"/>
      <c r="AJ1087" s="67"/>
      <c r="AK1087" s="67"/>
      <c r="AL1087" s="67"/>
      <c r="AM1087" s="67"/>
      <c r="AN1087" s="67"/>
      <c r="AO1087" s="67"/>
      <c r="AP1087" s="67"/>
      <c r="AQ1087" s="67"/>
    </row>
    <row r="1088" spans="34:43" x14ac:dyDescent="0.45">
      <c r="AH1088" s="67"/>
      <c r="AI1088" s="67"/>
      <c r="AJ1088" s="67"/>
      <c r="AK1088" s="67"/>
      <c r="AL1088" s="67"/>
      <c r="AM1088" s="67"/>
      <c r="AN1088" s="67"/>
      <c r="AO1088" s="67"/>
      <c r="AP1088" s="67"/>
      <c r="AQ1088" s="67"/>
    </row>
    <row r="1089" spans="34:43" x14ac:dyDescent="0.45">
      <c r="AH1089" s="67"/>
      <c r="AI1089" s="67"/>
      <c r="AJ1089" s="67"/>
      <c r="AK1089" s="67"/>
      <c r="AL1089" s="67"/>
      <c r="AM1089" s="67"/>
      <c r="AN1089" s="67"/>
      <c r="AO1089" s="67"/>
      <c r="AP1089" s="67"/>
      <c r="AQ1089" s="67"/>
    </row>
    <row r="1090" spans="34:43" x14ac:dyDescent="0.45">
      <c r="AH1090" s="67"/>
      <c r="AI1090" s="67"/>
      <c r="AJ1090" s="67"/>
      <c r="AK1090" s="67"/>
      <c r="AL1090" s="67"/>
      <c r="AM1090" s="67"/>
      <c r="AN1090" s="67"/>
      <c r="AO1090" s="67"/>
      <c r="AP1090" s="67"/>
      <c r="AQ1090" s="67"/>
    </row>
    <row r="1091" spans="34:43" x14ac:dyDescent="0.45">
      <c r="AH1091" s="67"/>
      <c r="AI1091" s="67"/>
      <c r="AJ1091" s="67"/>
      <c r="AK1091" s="67"/>
      <c r="AL1091" s="67"/>
      <c r="AM1091" s="67"/>
      <c r="AN1091" s="67"/>
      <c r="AO1091" s="67"/>
      <c r="AP1091" s="67"/>
      <c r="AQ1091" s="67"/>
    </row>
    <row r="1092" spans="34:43" x14ac:dyDescent="0.45">
      <c r="AH1092" s="67"/>
      <c r="AI1092" s="67"/>
      <c r="AJ1092" s="67"/>
      <c r="AK1092" s="67"/>
      <c r="AL1092" s="67"/>
      <c r="AM1092" s="67"/>
      <c r="AN1092" s="67"/>
      <c r="AO1092" s="67"/>
      <c r="AP1092" s="67"/>
      <c r="AQ1092" s="67"/>
    </row>
    <row r="1093" spans="34:43" x14ac:dyDescent="0.45">
      <c r="AH1093" s="67"/>
      <c r="AI1093" s="67"/>
      <c r="AJ1093" s="67"/>
      <c r="AK1093" s="67"/>
      <c r="AL1093" s="67"/>
      <c r="AM1093" s="67"/>
      <c r="AN1093" s="67"/>
      <c r="AO1093" s="67"/>
      <c r="AP1093" s="67"/>
      <c r="AQ1093" s="67"/>
    </row>
    <row r="1094" spans="34:43" x14ac:dyDescent="0.45">
      <c r="AH1094" s="67"/>
      <c r="AI1094" s="67"/>
      <c r="AJ1094" s="67"/>
      <c r="AK1094" s="67"/>
      <c r="AL1094" s="67"/>
      <c r="AM1094" s="67"/>
      <c r="AN1094" s="67"/>
      <c r="AO1094" s="67"/>
      <c r="AP1094" s="67"/>
      <c r="AQ1094" s="67"/>
    </row>
    <row r="1095" spans="34:43" x14ac:dyDescent="0.45">
      <c r="AH1095" s="67"/>
      <c r="AI1095" s="67"/>
      <c r="AJ1095" s="67"/>
      <c r="AK1095" s="67"/>
      <c r="AL1095" s="67"/>
      <c r="AM1095" s="67"/>
      <c r="AN1095" s="67"/>
      <c r="AO1095" s="67"/>
      <c r="AP1095" s="67"/>
      <c r="AQ1095" s="67"/>
    </row>
    <row r="1096" spans="34:43" x14ac:dyDescent="0.45">
      <c r="AH1096" s="67"/>
      <c r="AI1096" s="67"/>
      <c r="AJ1096" s="67"/>
      <c r="AK1096" s="67"/>
      <c r="AL1096" s="67"/>
      <c r="AM1096" s="67"/>
      <c r="AN1096" s="67"/>
      <c r="AO1096" s="67"/>
      <c r="AP1096" s="67"/>
      <c r="AQ1096" s="67"/>
    </row>
    <row r="1097" spans="34:43" x14ac:dyDescent="0.45">
      <c r="AH1097" s="67"/>
      <c r="AI1097" s="67"/>
      <c r="AJ1097" s="67"/>
      <c r="AK1097" s="67"/>
      <c r="AL1097" s="67"/>
      <c r="AM1097" s="67"/>
      <c r="AN1097" s="67"/>
      <c r="AO1097" s="67"/>
      <c r="AP1097" s="67"/>
      <c r="AQ1097" s="67"/>
    </row>
    <row r="1098" spans="34:43" x14ac:dyDescent="0.45">
      <c r="AH1098" s="67"/>
      <c r="AI1098" s="67"/>
      <c r="AJ1098" s="67"/>
      <c r="AK1098" s="67"/>
      <c r="AL1098" s="67"/>
      <c r="AM1098" s="67"/>
      <c r="AN1098" s="67"/>
      <c r="AO1098" s="67"/>
      <c r="AP1098" s="67"/>
      <c r="AQ1098" s="67"/>
    </row>
    <row r="1099" spans="34:43" x14ac:dyDescent="0.45">
      <c r="AH1099" s="67"/>
      <c r="AI1099" s="67"/>
      <c r="AJ1099" s="67"/>
      <c r="AK1099" s="67"/>
      <c r="AL1099" s="67"/>
      <c r="AM1099" s="67"/>
      <c r="AN1099" s="67"/>
      <c r="AO1099" s="67"/>
      <c r="AP1099" s="67"/>
      <c r="AQ1099" s="67"/>
    </row>
    <row r="1100" spans="34:43" x14ac:dyDescent="0.45">
      <c r="AH1100" s="67"/>
      <c r="AI1100" s="67"/>
      <c r="AJ1100" s="67"/>
      <c r="AK1100" s="67"/>
      <c r="AL1100" s="67"/>
      <c r="AM1100" s="67"/>
      <c r="AN1100" s="67"/>
      <c r="AO1100" s="67"/>
      <c r="AP1100" s="67"/>
      <c r="AQ1100" s="67"/>
    </row>
    <row r="1101" spans="34:43" x14ac:dyDescent="0.45">
      <c r="AH1101" s="67"/>
      <c r="AI1101" s="67"/>
      <c r="AJ1101" s="67"/>
      <c r="AK1101" s="67"/>
      <c r="AL1101" s="67"/>
      <c r="AM1101" s="67"/>
      <c r="AN1101" s="67"/>
      <c r="AO1101" s="67"/>
      <c r="AP1101" s="67"/>
      <c r="AQ1101" s="67"/>
    </row>
    <row r="1102" spans="34:43" x14ac:dyDescent="0.45">
      <c r="AH1102" s="67"/>
      <c r="AI1102" s="67"/>
      <c r="AJ1102" s="67"/>
      <c r="AK1102" s="67"/>
      <c r="AL1102" s="67"/>
      <c r="AM1102" s="67"/>
      <c r="AN1102" s="67"/>
      <c r="AO1102" s="67"/>
      <c r="AP1102" s="67"/>
      <c r="AQ1102" s="67"/>
    </row>
    <row r="1103" spans="34:43" x14ac:dyDescent="0.45">
      <c r="AH1103" s="67"/>
      <c r="AI1103" s="67"/>
      <c r="AJ1103" s="67"/>
      <c r="AK1103" s="67"/>
      <c r="AL1103" s="67"/>
      <c r="AM1103" s="67"/>
      <c r="AN1103" s="67"/>
      <c r="AO1103" s="67"/>
      <c r="AP1103" s="67"/>
      <c r="AQ1103" s="67"/>
    </row>
    <row r="1104" spans="34:43" x14ac:dyDescent="0.45">
      <c r="AH1104" s="67"/>
      <c r="AI1104" s="67"/>
      <c r="AJ1104" s="67"/>
      <c r="AK1104" s="67"/>
      <c r="AL1104" s="67"/>
      <c r="AM1104" s="67"/>
      <c r="AN1104" s="67"/>
      <c r="AO1104" s="67"/>
      <c r="AP1104" s="67"/>
      <c r="AQ1104" s="67"/>
    </row>
    <row r="1105" spans="34:43" x14ac:dyDescent="0.45">
      <c r="AH1105" s="67"/>
      <c r="AI1105" s="67"/>
      <c r="AJ1105" s="67"/>
      <c r="AK1105" s="67"/>
      <c r="AL1105" s="67"/>
      <c r="AM1105" s="67"/>
      <c r="AN1105" s="67"/>
      <c r="AO1105" s="67"/>
      <c r="AP1105" s="67"/>
      <c r="AQ1105" s="67"/>
    </row>
    <row r="1106" spans="34:43" x14ac:dyDescent="0.45">
      <c r="AH1106" s="67"/>
      <c r="AI1106" s="67"/>
      <c r="AJ1106" s="67"/>
      <c r="AK1106" s="67"/>
      <c r="AL1106" s="67"/>
      <c r="AM1106" s="67"/>
      <c r="AN1106" s="67"/>
      <c r="AO1106" s="67"/>
      <c r="AP1106" s="67"/>
      <c r="AQ1106" s="67"/>
    </row>
    <row r="1107" spans="34:43" x14ac:dyDescent="0.45">
      <c r="AH1107" s="67"/>
      <c r="AI1107" s="67"/>
      <c r="AJ1107" s="67"/>
      <c r="AK1107" s="67"/>
      <c r="AL1107" s="67"/>
      <c r="AM1107" s="67"/>
      <c r="AN1107" s="67"/>
      <c r="AO1107" s="67"/>
      <c r="AP1107" s="67"/>
      <c r="AQ1107" s="67"/>
    </row>
    <row r="1108" spans="34:43" x14ac:dyDescent="0.45">
      <c r="AH1108" s="67"/>
      <c r="AI1108" s="67"/>
      <c r="AJ1108" s="67"/>
      <c r="AK1108" s="67"/>
      <c r="AL1108" s="67"/>
      <c r="AM1108" s="67"/>
      <c r="AN1108" s="67"/>
      <c r="AO1108" s="67"/>
      <c r="AP1108" s="67"/>
      <c r="AQ1108" s="67"/>
    </row>
    <row r="1109" spans="34:43" x14ac:dyDescent="0.45">
      <c r="AH1109" s="67"/>
      <c r="AI1109" s="67"/>
      <c r="AJ1109" s="67"/>
      <c r="AK1109" s="67"/>
      <c r="AL1109" s="67"/>
      <c r="AM1109" s="67"/>
      <c r="AN1109" s="67"/>
      <c r="AO1109" s="67"/>
      <c r="AP1109" s="67"/>
      <c r="AQ1109" s="67"/>
    </row>
    <row r="1110" spans="34:43" x14ac:dyDescent="0.45">
      <c r="AH1110" s="67"/>
      <c r="AI1110" s="67"/>
      <c r="AJ1110" s="67"/>
      <c r="AK1110" s="67"/>
      <c r="AL1110" s="67"/>
      <c r="AM1110" s="67"/>
      <c r="AN1110" s="67"/>
      <c r="AO1110" s="67"/>
      <c r="AP1110" s="67"/>
      <c r="AQ1110" s="67"/>
    </row>
    <row r="1111" spans="34:43" x14ac:dyDescent="0.45">
      <c r="AH1111" s="67"/>
      <c r="AI1111" s="67"/>
      <c r="AJ1111" s="67"/>
      <c r="AK1111" s="67"/>
      <c r="AL1111" s="67"/>
      <c r="AM1111" s="67"/>
      <c r="AN1111" s="67"/>
      <c r="AO1111" s="67"/>
      <c r="AP1111" s="67"/>
      <c r="AQ1111" s="67"/>
    </row>
    <row r="1112" spans="34:43" x14ac:dyDescent="0.45">
      <c r="AH1112" s="67"/>
      <c r="AI1112" s="67"/>
      <c r="AJ1112" s="67"/>
      <c r="AK1112" s="67"/>
      <c r="AL1112" s="67"/>
      <c r="AM1112" s="67"/>
      <c r="AN1112" s="67"/>
      <c r="AO1112" s="67"/>
      <c r="AP1112" s="67"/>
      <c r="AQ1112" s="67"/>
    </row>
    <row r="1113" spans="34:43" x14ac:dyDescent="0.45">
      <c r="AH1113" s="67"/>
      <c r="AI1113" s="67"/>
      <c r="AJ1113" s="67"/>
      <c r="AK1113" s="67"/>
      <c r="AL1113" s="67"/>
      <c r="AM1113" s="67"/>
      <c r="AN1113" s="67"/>
      <c r="AO1113" s="67"/>
      <c r="AP1113" s="67"/>
      <c r="AQ1113" s="67"/>
    </row>
    <row r="1114" spans="34:43" x14ac:dyDescent="0.45">
      <c r="AH1114" s="67"/>
      <c r="AI1114" s="67"/>
      <c r="AJ1114" s="67"/>
      <c r="AK1114" s="67"/>
      <c r="AL1114" s="67"/>
      <c r="AM1114" s="67"/>
      <c r="AN1114" s="67"/>
      <c r="AO1114" s="67"/>
      <c r="AP1114" s="67"/>
      <c r="AQ1114" s="67"/>
    </row>
    <row r="1115" spans="34:43" x14ac:dyDescent="0.45">
      <c r="AH1115" s="67"/>
      <c r="AI1115" s="67"/>
      <c r="AJ1115" s="67"/>
      <c r="AK1115" s="67"/>
      <c r="AL1115" s="67"/>
      <c r="AM1115" s="67"/>
      <c r="AN1115" s="67"/>
      <c r="AO1115" s="67"/>
      <c r="AP1115" s="67"/>
      <c r="AQ1115" s="67"/>
    </row>
    <row r="1116" spans="34:43" x14ac:dyDescent="0.45">
      <c r="AH1116" s="67"/>
      <c r="AI1116" s="67"/>
      <c r="AJ1116" s="67"/>
      <c r="AK1116" s="67"/>
      <c r="AL1116" s="67"/>
      <c r="AM1116" s="67"/>
      <c r="AN1116" s="67"/>
      <c r="AO1116" s="67"/>
      <c r="AP1116" s="67"/>
      <c r="AQ1116" s="67"/>
    </row>
    <row r="1117" spans="34:43" x14ac:dyDescent="0.45">
      <c r="AH1117" s="67"/>
      <c r="AI1117" s="67"/>
      <c r="AJ1117" s="67"/>
      <c r="AK1117" s="67"/>
      <c r="AL1117" s="67"/>
      <c r="AM1117" s="67"/>
      <c r="AN1117" s="67"/>
      <c r="AO1117" s="67"/>
      <c r="AP1117" s="67"/>
      <c r="AQ1117" s="67"/>
    </row>
    <row r="1118" spans="34:43" x14ac:dyDescent="0.45">
      <c r="AH1118" s="67"/>
      <c r="AI1118" s="67"/>
      <c r="AJ1118" s="67"/>
      <c r="AK1118" s="67"/>
      <c r="AL1118" s="67"/>
      <c r="AM1118" s="67"/>
      <c r="AN1118" s="67"/>
      <c r="AO1118" s="67"/>
      <c r="AP1118" s="67"/>
      <c r="AQ1118" s="67"/>
    </row>
    <row r="1119" spans="34:43" x14ac:dyDescent="0.45">
      <c r="AH1119" s="67"/>
      <c r="AI1119" s="67"/>
      <c r="AJ1119" s="67"/>
      <c r="AK1119" s="67"/>
      <c r="AL1119" s="67"/>
      <c r="AM1119" s="67"/>
      <c r="AN1119" s="67"/>
      <c r="AO1119" s="67"/>
      <c r="AP1119" s="67"/>
      <c r="AQ1119" s="67"/>
    </row>
    <row r="1120" spans="34:43" x14ac:dyDescent="0.45">
      <c r="AH1120" s="67"/>
      <c r="AI1120" s="67"/>
      <c r="AJ1120" s="67"/>
      <c r="AK1120" s="67"/>
      <c r="AL1120" s="67"/>
      <c r="AM1120" s="67"/>
      <c r="AN1120" s="67"/>
      <c r="AO1120" s="67"/>
      <c r="AP1120" s="67"/>
      <c r="AQ1120" s="67"/>
    </row>
    <row r="1121" spans="34:43" x14ac:dyDescent="0.45">
      <c r="AH1121" s="67"/>
      <c r="AI1121" s="67"/>
      <c r="AJ1121" s="67"/>
      <c r="AK1121" s="67"/>
      <c r="AL1121" s="67"/>
      <c r="AM1121" s="67"/>
      <c r="AN1121" s="67"/>
      <c r="AO1121" s="67"/>
      <c r="AP1121" s="67"/>
      <c r="AQ1121" s="67"/>
    </row>
    <row r="1122" spans="34:43" x14ac:dyDescent="0.45">
      <c r="AH1122" s="67"/>
      <c r="AI1122" s="67"/>
      <c r="AJ1122" s="67"/>
      <c r="AK1122" s="67"/>
      <c r="AL1122" s="67"/>
      <c r="AM1122" s="67"/>
      <c r="AN1122" s="67"/>
      <c r="AO1122" s="67"/>
      <c r="AP1122" s="67"/>
      <c r="AQ1122" s="67"/>
    </row>
    <row r="1123" spans="34:43" x14ac:dyDescent="0.45">
      <c r="AH1123" s="67"/>
      <c r="AI1123" s="67"/>
      <c r="AJ1123" s="67"/>
      <c r="AK1123" s="67"/>
      <c r="AL1123" s="67"/>
      <c r="AM1123" s="67"/>
      <c r="AN1123" s="67"/>
      <c r="AO1123" s="67"/>
      <c r="AP1123" s="67"/>
      <c r="AQ1123" s="67"/>
    </row>
    <row r="1124" spans="34:43" x14ac:dyDescent="0.45">
      <c r="AH1124" s="67"/>
      <c r="AI1124" s="67"/>
      <c r="AJ1124" s="67"/>
      <c r="AK1124" s="67"/>
      <c r="AL1124" s="67"/>
      <c r="AM1124" s="67"/>
      <c r="AN1124" s="67"/>
      <c r="AO1124" s="67"/>
      <c r="AP1124" s="67"/>
      <c r="AQ1124" s="67"/>
    </row>
    <row r="1125" spans="34:43" x14ac:dyDescent="0.45">
      <c r="AH1125" s="67"/>
      <c r="AI1125" s="67"/>
      <c r="AJ1125" s="67"/>
      <c r="AK1125" s="67"/>
      <c r="AL1125" s="67"/>
      <c r="AM1125" s="67"/>
      <c r="AN1125" s="67"/>
      <c r="AO1125" s="67"/>
      <c r="AP1125" s="67"/>
      <c r="AQ1125" s="67"/>
    </row>
    <row r="1126" spans="34:43" x14ac:dyDescent="0.45">
      <c r="AH1126" s="67"/>
      <c r="AI1126" s="67"/>
      <c r="AJ1126" s="67"/>
      <c r="AK1126" s="67"/>
      <c r="AL1126" s="67"/>
      <c r="AM1126" s="67"/>
      <c r="AN1126" s="67"/>
      <c r="AO1126" s="67"/>
      <c r="AP1126" s="67"/>
      <c r="AQ1126" s="67"/>
    </row>
    <row r="1127" spans="34:43" x14ac:dyDescent="0.45">
      <c r="AH1127" s="67"/>
      <c r="AI1127" s="67"/>
      <c r="AJ1127" s="67"/>
      <c r="AK1127" s="67"/>
      <c r="AL1127" s="67"/>
      <c r="AM1127" s="67"/>
      <c r="AN1127" s="67"/>
      <c r="AO1127" s="67"/>
      <c r="AP1127" s="67"/>
      <c r="AQ1127" s="67"/>
    </row>
    <row r="1128" spans="34:43" x14ac:dyDescent="0.45">
      <c r="AH1128" s="67"/>
      <c r="AI1128" s="67"/>
      <c r="AJ1128" s="67"/>
      <c r="AK1128" s="67"/>
      <c r="AL1128" s="67"/>
      <c r="AM1128" s="67"/>
      <c r="AN1128" s="67"/>
      <c r="AO1128" s="67"/>
      <c r="AP1128" s="67"/>
      <c r="AQ1128" s="67"/>
    </row>
    <row r="1129" spans="34:43" x14ac:dyDescent="0.45">
      <c r="AH1129" s="67"/>
      <c r="AI1129" s="67"/>
      <c r="AJ1129" s="67"/>
      <c r="AK1129" s="67"/>
      <c r="AL1129" s="67"/>
      <c r="AM1129" s="67"/>
      <c r="AN1129" s="67"/>
      <c r="AO1129" s="67"/>
      <c r="AP1129" s="67"/>
      <c r="AQ1129" s="67"/>
    </row>
    <row r="1130" spans="34:43" x14ac:dyDescent="0.45">
      <c r="AH1130" s="67"/>
      <c r="AI1130" s="67"/>
      <c r="AJ1130" s="67"/>
      <c r="AK1130" s="67"/>
      <c r="AL1130" s="67"/>
      <c r="AM1130" s="67"/>
      <c r="AN1130" s="67"/>
      <c r="AO1130" s="67"/>
      <c r="AP1130" s="67"/>
      <c r="AQ1130" s="67"/>
    </row>
    <row r="1131" spans="34:43" x14ac:dyDescent="0.45">
      <c r="AH1131" s="67"/>
      <c r="AI1131" s="67"/>
      <c r="AJ1131" s="67"/>
      <c r="AK1131" s="67"/>
      <c r="AL1131" s="67"/>
      <c r="AM1131" s="67"/>
      <c r="AN1131" s="67"/>
      <c r="AO1131" s="67"/>
      <c r="AP1131" s="67"/>
      <c r="AQ1131" s="67"/>
    </row>
    <row r="1132" spans="34:43" x14ac:dyDescent="0.45">
      <c r="AH1132" s="67"/>
      <c r="AI1132" s="67"/>
      <c r="AJ1132" s="67"/>
      <c r="AK1132" s="67"/>
      <c r="AL1132" s="67"/>
      <c r="AM1132" s="67"/>
      <c r="AN1132" s="67"/>
      <c r="AO1132" s="67"/>
      <c r="AP1132" s="67"/>
      <c r="AQ1132" s="67"/>
    </row>
    <row r="1133" spans="34:43" x14ac:dyDescent="0.45">
      <c r="AH1133" s="67"/>
      <c r="AI1133" s="67"/>
      <c r="AJ1133" s="67"/>
      <c r="AK1133" s="67"/>
      <c r="AL1133" s="67"/>
      <c r="AM1133" s="67"/>
      <c r="AN1133" s="67"/>
      <c r="AO1133" s="67"/>
      <c r="AP1133" s="67"/>
      <c r="AQ1133" s="67"/>
    </row>
    <row r="1134" spans="34:43" x14ac:dyDescent="0.45">
      <c r="AH1134" s="67"/>
      <c r="AI1134" s="67"/>
      <c r="AJ1134" s="67"/>
      <c r="AK1134" s="67"/>
      <c r="AL1134" s="67"/>
      <c r="AM1134" s="67"/>
      <c r="AN1134" s="67"/>
      <c r="AO1134" s="67"/>
      <c r="AP1134" s="67"/>
      <c r="AQ1134" s="67"/>
    </row>
    <row r="1135" spans="34:43" x14ac:dyDescent="0.45">
      <c r="AH1135" s="67"/>
      <c r="AI1135" s="67"/>
      <c r="AJ1135" s="67"/>
      <c r="AK1135" s="67"/>
      <c r="AL1135" s="67"/>
      <c r="AM1135" s="67"/>
      <c r="AN1135" s="67"/>
      <c r="AO1135" s="67"/>
      <c r="AP1135" s="67"/>
      <c r="AQ1135" s="67"/>
    </row>
    <row r="1136" spans="34:43" x14ac:dyDescent="0.45">
      <c r="AH1136" s="67"/>
      <c r="AI1136" s="67"/>
      <c r="AJ1136" s="67"/>
      <c r="AK1136" s="67"/>
      <c r="AL1136" s="67"/>
      <c r="AM1136" s="67"/>
      <c r="AN1136" s="67"/>
      <c r="AO1136" s="67"/>
      <c r="AP1136" s="67"/>
      <c r="AQ1136" s="67"/>
    </row>
    <row r="1137" spans="34:43" x14ac:dyDescent="0.45">
      <c r="AH1137" s="67"/>
      <c r="AI1137" s="67"/>
      <c r="AJ1137" s="67"/>
      <c r="AK1137" s="67"/>
      <c r="AL1137" s="67"/>
      <c r="AM1137" s="67"/>
      <c r="AN1137" s="67"/>
      <c r="AO1137" s="67"/>
      <c r="AP1137" s="67"/>
      <c r="AQ1137" s="67"/>
    </row>
    <row r="1138" spans="34:43" x14ac:dyDescent="0.45">
      <c r="AH1138" s="67"/>
      <c r="AI1138" s="67"/>
      <c r="AJ1138" s="67"/>
      <c r="AK1138" s="67"/>
      <c r="AL1138" s="67"/>
      <c r="AM1138" s="67"/>
      <c r="AN1138" s="67"/>
      <c r="AO1138" s="67"/>
      <c r="AP1138" s="67"/>
      <c r="AQ1138" s="67"/>
    </row>
    <row r="1139" spans="34:43" x14ac:dyDescent="0.45">
      <c r="AH1139" s="67"/>
      <c r="AI1139" s="67"/>
      <c r="AJ1139" s="67"/>
      <c r="AK1139" s="67"/>
      <c r="AL1139" s="67"/>
      <c r="AM1139" s="67"/>
      <c r="AN1139" s="67"/>
      <c r="AO1139" s="67"/>
      <c r="AP1139" s="67"/>
      <c r="AQ1139" s="67"/>
    </row>
    <row r="1140" spans="34:43" x14ac:dyDescent="0.45">
      <c r="AH1140" s="67"/>
      <c r="AI1140" s="67"/>
      <c r="AJ1140" s="67"/>
      <c r="AK1140" s="67"/>
      <c r="AL1140" s="67"/>
      <c r="AM1140" s="67"/>
      <c r="AN1140" s="67"/>
      <c r="AO1140" s="67"/>
      <c r="AP1140" s="67"/>
      <c r="AQ1140" s="67"/>
    </row>
    <row r="1141" spans="34:43" x14ac:dyDescent="0.45">
      <c r="AH1141" s="67"/>
      <c r="AI1141" s="67"/>
      <c r="AJ1141" s="67"/>
      <c r="AK1141" s="67"/>
      <c r="AL1141" s="67"/>
      <c r="AM1141" s="67"/>
      <c r="AN1141" s="67"/>
      <c r="AO1141" s="67"/>
      <c r="AP1141" s="67"/>
      <c r="AQ1141" s="67"/>
    </row>
    <row r="1142" spans="34:43" x14ac:dyDescent="0.45">
      <c r="AH1142" s="67"/>
      <c r="AI1142" s="67"/>
      <c r="AJ1142" s="67"/>
      <c r="AK1142" s="67"/>
      <c r="AL1142" s="67"/>
      <c r="AM1142" s="67"/>
      <c r="AN1142" s="67"/>
      <c r="AO1142" s="67"/>
      <c r="AP1142" s="67"/>
      <c r="AQ1142" s="67"/>
    </row>
    <row r="1143" spans="34:43" x14ac:dyDescent="0.45">
      <c r="AH1143" s="67"/>
      <c r="AI1143" s="67"/>
      <c r="AJ1143" s="67"/>
      <c r="AK1143" s="67"/>
      <c r="AL1143" s="67"/>
      <c r="AM1143" s="67"/>
      <c r="AN1143" s="67"/>
      <c r="AO1143" s="67"/>
      <c r="AP1143" s="67"/>
      <c r="AQ1143" s="67"/>
    </row>
    <row r="1144" spans="34:43" x14ac:dyDescent="0.45">
      <c r="AH1144" s="67"/>
      <c r="AI1144" s="67"/>
      <c r="AJ1144" s="67"/>
      <c r="AK1144" s="67"/>
      <c r="AL1144" s="67"/>
      <c r="AM1144" s="67"/>
      <c r="AN1144" s="67"/>
      <c r="AO1144" s="67"/>
      <c r="AP1144" s="67"/>
      <c r="AQ1144" s="67"/>
    </row>
    <row r="1145" spans="34:43" x14ac:dyDescent="0.45">
      <c r="AH1145" s="67"/>
      <c r="AI1145" s="67"/>
      <c r="AJ1145" s="67"/>
      <c r="AK1145" s="67"/>
      <c r="AL1145" s="67"/>
      <c r="AM1145" s="67"/>
      <c r="AN1145" s="67"/>
      <c r="AO1145" s="67"/>
      <c r="AP1145" s="67"/>
      <c r="AQ1145" s="67"/>
    </row>
    <row r="1146" spans="34:43" x14ac:dyDescent="0.45">
      <c r="AH1146" s="67"/>
      <c r="AI1146" s="67"/>
      <c r="AJ1146" s="67"/>
      <c r="AK1146" s="67"/>
      <c r="AL1146" s="67"/>
      <c r="AM1146" s="67"/>
      <c r="AN1146" s="67"/>
      <c r="AO1146" s="67"/>
      <c r="AP1146" s="67"/>
      <c r="AQ1146" s="67"/>
    </row>
    <row r="1147" spans="34:43" x14ac:dyDescent="0.45">
      <c r="AH1147" s="67"/>
      <c r="AI1147" s="67"/>
      <c r="AJ1147" s="67"/>
      <c r="AK1147" s="67"/>
      <c r="AL1147" s="67"/>
      <c r="AM1147" s="67"/>
      <c r="AN1147" s="67"/>
      <c r="AO1147" s="67"/>
      <c r="AP1147" s="67"/>
      <c r="AQ1147" s="67"/>
    </row>
    <row r="1148" spans="34:43" x14ac:dyDescent="0.45">
      <c r="AH1148" s="67"/>
      <c r="AI1148" s="67"/>
      <c r="AJ1148" s="67"/>
      <c r="AK1148" s="67"/>
      <c r="AL1148" s="67"/>
      <c r="AM1148" s="67"/>
      <c r="AN1148" s="67"/>
      <c r="AO1148" s="67"/>
      <c r="AP1148" s="67"/>
      <c r="AQ1148" s="67"/>
    </row>
    <row r="1149" spans="34:43" x14ac:dyDescent="0.45">
      <c r="AH1149" s="67"/>
      <c r="AI1149" s="67"/>
      <c r="AJ1149" s="67"/>
      <c r="AK1149" s="67"/>
      <c r="AL1149" s="67"/>
      <c r="AM1149" s="67"/>
      <c r="AN1149" s="67"/>
      <c r="AO1149" s="67"/>
      <c r="AP1149" s="67"/>
      <c r="AQ1149" s="67"/>
    </row>
    <row r="1150" spans="34:43" x14ac:dyDescent="0.45">
      <c r="AH1150" s="67"/>
      <c r="AI1150" s="67"/>
      <c r="AJ1150" s="67"/>
      <c r="AK1150" s="67"/>
      <c r="AL1150" s="67"/>
      <c r="AM1150" s="67"/>
      <c r="AN1150" s="67"/>
      <c r="AO1150" s="67"/>
      <c r="AP1150" s="67"/>
      <c r="AQ1150" s="67"/>
    </row>
    <row r="1151" spans="34:43" x14ac:dyDescent="0.45">
      <c r="AH1151" s="67"/>
      <c r="AI1151" s="67"/>
      <c r="AJ1151" s="67"/>
      <c r="AK1151" s="67"/>
      <c r="AL1151" s="67"/>
      <c r="AM1151" s="67"/>
      <c r="AN1151" s="67"/>
      <c r="AO1151" s="67"/>
      <c r="AP1151" s="67"/>
      <c r="AQ1151" s="67"/>
    </row>
    <row r="1152" spans="34:43" x14ac:dyDescent="0.45">
      <c r="AH1152" s="67"/>
      <c r="AI1152" s="67"/>
      <c r="AJ1152" s="67"/>
      <c r="AK1152" s="67"/>
      <c r="AL1152" s="67"/>
      <c r="AM1152" s="67"/>
      <c r="AN1152" s="67"/>
      <c r="AO1152" s="67"/>
      <c r="AP1152" s="67"/>
      <c r="AQ1152" s="67"/>
    </row>
    <row r="1153" spans="34:43" x14ac:dyDescent="0.45">
      <c r="AH1153" s="67"/>
      <c r="AI1153" s="67"/>
      <c r="AJ1153" s="67"/>
      <c r="AK1153" s="67"/>
      <c r="AL1153" s="67"/>
      <c r="AM1153" s="67"/>
      <c r="AN1153" s="67"/>
      <c r="AO1153" s="67"/>
      <c r="AP1153" s="67"/>
      <c r="AQ1153" s="67"/>
    </row>
    <row r="1154" spans="34:43" x14ac:dyDescent="0.45">
      <c r="AH1154" s="67"/>
      <c r="AI1154" s="67"/>
      <c r="AJ1154" s="67"/>
      <c r="AK1154" s="67"/>
      <c r="AL1154" s="67"/>
      <c r="AM1154" s="67"/>
      <c r="AN1154" s="67"/>
      <c r="AO1154" s="67"/>
      <c r="AP1154" s="67"/>
      <c r="AQ1154" s="67"/>
    </row>
    <row r="1155" spans="34:43" x14ac:dyDescent="0.45">
      <c r="AH1155" s="67"/>
      <c r="AI1155" s="67"/>
      <c r="AJ1155" s="67"/>
      <c r="AK1155" s="67"/>
      <c r="AL1155" s="67"/>
      <c r="AM1155" s="67"/>
      <c r="AN1155" s="67"/>
      <c r="AO1155" s="67"/>
      <c r="AP1155" s="67"/>
      <c r="AQ1155" s="67"/>
    </row>
    <row r="1156" spans="34:43" x14ac:dyDescent="0.45">
      <c r="AH1156" s="67"/>
      <c r="AI1156" s="67"/>
      <c r="AJ1156" s="67"/>
      <c r="AK1156" s="67"/>
      <c r="AL1156" s="67"/>
      <c r="AM1156" s="67"/>
      <c r="AN1156" s="67"/>
      <c r="AO1156" s="67"/>
      <c r="AP1156" s="67"/>
      <c r="AQ1156" s="67"/>
    </row>
    <row r="1157" spans="34:43" x14ac:dyDescent="0.45">
      <c r="AH1157" s="67"/>
      <c r="AI1157" s="67"/>
      <c r="AJ1157" s="67"/>
      <c r="AK1157" s="67"/>
      <c r="AL1157" s="67"/>
      <c r="AM1157" s="67"/>
      <c r="AN1157" s="67"/>
      <c r="AO1157" s="67"/>
      <c r="AP1157" s="67"/>
      <c r="AQ1157" s="67"/>
    </row>
    <row r="1158" spans="34:43" x14ac:dyDescent="0.45">
      <c r="AH1158" s="67"/>
      <c r="AI1158" s="67"/>
      <c r="AJ1158" s="67"/>
      <c r="AK1158" s="67"/>
      <c r="AL1158" s="67"/>
      <c r="AM1158" s="67"/>
      <c r="AN1158" s="67"/>
      <c r="AO1158" s="67"/>
      <c r="AP1158" s="67"/>
      <c r="AQ1158" s="67"/>
    </row>
    <row r="1159" spans="34:43" x14ac:dyDescent="0.45">
      <c r="AH1159" s="67"/>
      <c r="AI1159" s="67"/>
      <c r="AJ1159" s="67"/>
      <c r="AK1159" s="67"/>
      <c r="AL1159" s="67"/>
      <c r="AM1159" s="67"/>
      <c r="AN1159" s="67"/>
      <c r="AO1159" s="67"/>
      <c r="AP1159" s="67"/>
      <c r="AQ1159" s="67"/>
    </row>
    <row r="1160" spans="34:43" x14ac:dyDescent="0.45">
      <c r="AH1160" s="67"/>
      <c r="AI1160" s="67"/>
      <c r="AJ1160" s="67"/>
      <c r="AK1160" s="67"/>
      <c r="AL1160" s="67"/>
      <c r="AM1160" s="67"/>
      <c r="AN1160" s="67"/>
      <c r="AO1160" s="67"/>
      <c r="AP1160" s="67"/>
      <c r="AQ1160" s="67"/>
    </row>
    <row r="1161" spans="34:43" x14ac:dyDescent="0.45">
      <c r="AH1161" s="67"/>
      <c r="AI1161" s="67"/>
      <c r="AJ1161" s="67"/>
      <c r="AK1161" s="67"/>
      <c r="AL1161" s="67"/>
      <c r="AM1161" s="67"/>
      <c r="AN1161" s="67"/>
      <c r="AO1161" s="67"/>
      <c r="AP1161" s="67"/>
      <c r="AQ1161" s="67"/>
    </row>
    <row r="1162" spans="34:43" x14ac:dyDescent="0.45">
      <c r="AH1162" s="67"/>
      <c r="AI1162" s="67"/>
      <c r="AJ1162" s="67"/>
      <c r="AK1162" s="67"/>
      <c r="AL1162" s="67"/>
      <c r="AM1162" s="67"/>
      <c r="AN1162" s="67"/>
      <c r="AO1162" s="67"/>
      <c r="AP1162" s="67"/>
      <c r="AQ1162" s="67"/>
    </row>
    <row r="1163" spans="34:43" x14ac:dyDescent="0.45">
      <c r="AH1163" s="67"/>
      <c r="AI1163" s="67"/>
      <c r="AJ1163" s="67"/>
      <c r="AK1163" s="67"/>
      <c r="AL1163" s="67"/>
      <c r="AM1163" s="67"/>
      <c r="AN1163" s="67"/>
      <c r="AO1163" s="67"/>
      <c r="AP1163" s="67"/>
      <c r="AQ1163" s="67"/>
    </row>
    <row r="1164" spans="34:43" x14ac:dyDescent="0.45">
      <c r="AH1164" s="67"/>
      <c r="AI1164" s="67"/>
      <c r="AJ1164" s="67"/>
      <c r="AK1164" s="67"/>
      <c r="AL1164" s="67"/>
      <c r="AM1164" s="67"/>
      <c r="AN1164" s="67"/>
      <c r="AO1164" s="67"/>
      <c r="AP1164" s="67"/>
      <c r="AQ1164" s="67"/>
    </row>
    <row r="1165" spans="34:43" x14ac:dyDescent="0.45">
      <c r="AH1165" s="67"/>
      <c r="AI1165" s="67"/>
      <c r="AJ1165" s="67"/>
      <c r="AK1165" s="67"/>
      <c r="AL1165" s="67"/>
      <c r="AM1165" s="67"/>
      <c r="AN1165" s="67"/>
      <c r="AO1165" s="67"/>
      <c r="AP1165" s="67"/>
      <c r="AQ1165" s="67"/>
    </row>
    <row r="1166" spans="34:43" x14ac:dyDescent="0.45">
      <c r="AH1166" s="67"/>
      <c r="AI1166" s="67"/>
      <c r="AJ1166" s="67"/>
      <c r="AK1166" s="67"/>
      <c r="AL1166" s="67"/>
      <c r="AM1166" s="67"/>
      <c r="AN1166" s="67"/>
      <c r="AO1166" s="67"/>
      <c r="AP1166" s="67"/>
      <c r="AQ1166" s="67"/>
    </row>
    <row r="1167" spans="34:43" x14ac:dyDescent="0.45">
      <c r="AH1167" s="67"/>
      <c r="AI1167" s="67"/>
      <c r="AJ1167" s="67"/>
      <c r="AK1167" s="67"/>
      <c r="AL1167" s="67"/>
      <c r="AM1167" s="67"/>
      <c r="AN1167" s="67"/>
      <c r="AO1167" s="67"/>
      <c r="AP1167" s="67"/>
      <c r="AQ1167" s="67"/>
    </row>
    <row r="1168" spans="34:43" x14ac:dyDescent="0.45">
      <c r="AH1168" s="67"/>
      <c r="AI1168" s="67"/>
      <c r="AJ1168" s="67"/>
      <c r="AK1168" s="67"/>
      <c r="AL1168" s="67"/>
      <c r="AM1168" s="67"/>
      <c r="AN1168" s="67"/>
      <c r="AO1168" s="67"/>
      <c r="AP1168" s="67"/>
      <c r="AQ1168" s="67"/>
    </row>
    <row r="1169" spans="34:43" x14ac:dyDescent="0.45">
      <c r="AH1169" s="67"/>
      <c r="AI1169" s="67"/>
      <c r="AJ1169" s="67"/>
      <c r="AK1169" s="67"/>
      <c r="AL1169" s="67"/>
      <c r="AM1169" s="67"/>
      <c r="AN1169" s="67"/>
      <c r="AO1169" s="67"/>
      <c r="AP1169" s="67"/>
      <c r="AQ1169" s="67"/>
    </row>
    <row r="1170" spans="34:43" x14ac:dyDescent="0.45">
      <c r="AH1170" s="67"/>
      <c r="AI1170" s="67"/>
      <c r="AJ1170" s="67"/>
      <c r="AK1170" s="67"/>
      <c r="AL1170" s="67"/>
      <c r="AM1170" s="67"/>
      <c r="AN1170" s="67"/>
      <c r="AO1170" s="67"/>
      <c r="AP1170" s="67"/>
      <c r="AQ1170" s="67"/>
    </row>
    <row r="1171" spans="34:43" x14ac:dyDescent="0.45">
      <c r="AH1171" s="67"/>
      <c r="AI1171" s="67"/>
      <c r="AJ1171" s="67"/>
      <c r="AK1171" s="67"/>
      <c r="AL1171" s="67"/>
      <c r="AM1171" s="67"/>
      <c r="AN1171" s="67"/>
      <c r="AO1171" s="67"/>
      <c r="AP1171" s="67"/>
      <c r="AQ1171" s="67"/>
    </row>
    <row r="1172" spans="34:43" x14ac:dyDescent="0.45">
      <c r="AH1172" s="67"/>
      <c r="AI1172" s="67"/>
      <c r="AJ1172" s="67"/>
      <c r="AK1172" s="67"/>
      <c r="AL1172" s="67"/>
      <c r="AM1172" s="67"/>
      <c r="AN1172" s="67"/>
      <c r="AO1172" s="67"/>
      <c r="AP1172" s="67"/>
      <c r="AQ1172" s="67"/>
    </row>
    <row r="1173" spans="34:43" x14ac:dyDescent="0.45">
      <c r="AH1173" s="67"/>
      <c r="AI1173" s="67"/>
      <c r="AJ1173" s="67"/>
      <c r="AK1173" s="67"/>
      <c r="AL1173" s="67"/>
      <c r="AM1173" s="67"/>
      <c r="AN1173" s="67"/>
      <c r="AO1173" s="67"/>
      <c r="AP1173" s="67"/>
      <c r="AQ1173" s="67"/>
    </row>
    <row r="1174" spans="34:43" x14ac:dyDescent="0.45">
      <c r="AH1174" s="67"/>
      <c r="AI1174" s="67"/>
      <c r="AJ1174" s="67"/>
      <c r="AK1174" s="67"/>
      <c r="AL1174" s="67"/>
      <c r="AM1174" s="67"/>
      <c r="AN1174" s="67"/>
      <c r="AO1174" s="67"/>
      <c r="AP1174" s="67"/>
      <c r="AQ1174" s="67"/>
    </row>
    <row r="1175" spans="34:43" x14ac:dyDescent="0.45">
      <c r="AH1175" s="67"/>
      <c r="AI1175" s="67"/>
      <c r="AJ1175" s="67"/>
      <c r="AK1175" s="67"/>
      <c r="AL1175" s="67"/>
      <c r="AM1175" s="67"/>
      <c r="AN1175" s="67"/>
      <c r="AO1175" s="67"/>
      <c r="AP1175" s="67"/>
      <c r="AQ1175" s="67"/>
    </row>
    <row r="1176" spans="34:43" x14ac:dyDescent="0.45">
      <c r="AH1176" s="67"/>
      <c r="AI1176" s="67"/>
      <c r="AJ1176" s="67"/>
      <c r="AK1176" s="67"/>
      <c r="AL1176" s="67"/>
      <c r="AM1176" s="67"/>
      <c r="AN1176" s="67"/>
      <c r="AO1176" s="67"/>
      <c r="AP1176" s="67"/>
      <c r="AQ1176" s="67"/>
    </row>
    <row r="1177" spans="34:43" x14ac:dyDescent="0.45">
      <c r="AH1177" s="67"/>
      <c r="AI1177" s="67"/>
      <c r="AJ1177" s="67"/>
      <c r="AK1177" s="67"/>
      <c r="AL1177" s="67"/>
      <c r="AM1177" s="67"/>
      <c r="AN1177" s="67"/>
      <c r="AO1177" s="67"/>
      <c r="AP1177" s="67"/>
      <c r="AQ1177" s="67"/>
    </row>
    <row r="1178" spans="34:43" x14ac:dyDescent="0.45">
      <c r="AH1178" s="67"/>
      <c r="AI1178" s="67"/>
      <c r="AJ1178" s="67"/>
      <c r="AK1178" s="67"/>
      <c r="AL1178" s="67"/>
      <c r="AM1178" s="67"/>
      <c r="AN1178" s="67"/>
      <c r="AO1178" s="67"/>
      <c r="AP1178" s="67"/>
      <c r="AQ1178" s="67"/>
    </row>
    <row r="1179" spans="34:43" x14ac:dyDescent="0.45">
      <c r="AH1179" s="67"/>
      <c r="AI1179" s="67"/>
      <c r="AJ1179" s="67"/>
      <c r="AK1179" s="67"/>
      <c r="AL1179" s="67"/>
      <c r="AM1179" s="67"/>
      <c r="AN1179" s="67"/>
      <c r="AO1179" s="67"/>
      <c r="AP1179" s="67"/>
      <c r="AQ1179" s="67"/>
    </row>
    <row r="1180" spans="34:43" x14ac:dyDescent="0.45">
      <c r="AH1180" s="67"/>
      <c r="AI1180" s="67"/>
      <c r="AJ1180" s="67"/>
      <c r="AK1180" s="67"/>
      <c r="AL1180" s="67"/>
      <c r="AM1180" s="67"/>
      <c r="AN1180" s="67"/>
      <c r="AO1180" s="67"/>
      <c r="AP1180" s="67"/>
      <c r="AQ1180" s="67"/>
    </row>
    <row r="1181" spans="34:43" x14ac:dyDescent="0.45">
      <c r="AH1181" s="67"/>
      <c r="AI1181" s="67"/>
      <c r="AJ1181" s="67"/>
      <c r="AK1181" s="67"/>
      <c r="AL1181" s="67"/>
      <c r="AM1181" s="67"/>
      <c r="AN1181" s="67"/>
      <c r="AO1181" s="67"/>
      <c r="AP1181" s="67"/>
      <c r="AQ1181" s="67"/>
    </row>
    <row r="1182" spans="34:43" x14ac:dyDescent="0.45">
      <c r="AH1182" s="67"/>
      <c r="AI1182" s="67"/>
      <c r="AJ1182" s="67"/>
      <c r="AK1182" s="67"/>
      <c r="AL1182" s="67"/>
      <c r="AM1182" s="67"/>
      <c r="AN1182" s="67"/>
      <c r="AO1182" s="67"/>
      <c r="AP1182" s="67"/>
      <c r="AQ1182" s="67"/>
    </row>
    <row r="1183" spans="34:43" x14ac:dyDescent="0.45">
      <c r="AH1183" s="67"/>
      <c r="AI1183" s="67"/>
      <c r="AJ1183" s="67"/>
      <c r="AK1183" s="67"/>
      <c r="AL1183" s="67"/>
      <c r="AM1183" s="67"/>
      <c r="AN1183" s="67"/>
      <c r="AO1183" s="67"/>
      <c r="AP1183" s="67"/>
      <c r="AQ1183" s="67"/>
    </row>
    <row r="1184" spans="34:43" x14ac:dyDescent="0.45">
      <c r="AH1184" s="67"/>
      <c r="AI1184" s="67"/>
      <c r="AJ1184" s="67"/>
      <c r="AK1184" s="67"/>
      <c r="AL1184" s="67"/>
      <c r="AM1184" s="67"/>
      <c r="AN1184" s="67"/>
      <c r="AO1184" s="67"/>
      <c r="AP1184" s="67"/>
      <c r="AQ1184" s="67"/>
    </row>
    <row r="1185" spans="34:43" x14ac:dyDescent="0.45">
      <c r="AH1185" s="67"/>
      <c r="AI1185" s="67"/>
      <c r="AJ1185" s="67"/>
      <c r="AK1185" s="67"/>
      <c r="AL1185" s="67"/>
      <c r="AM1185" s="67"/>
      <c r="AN1185" s="67"/>
      <c r="AO1185" s="67"/>
      <c r="AP1185" s="67"/>
      <c r="AQ1185" s="67"/>
    </row>
    <row r="1186" spans="34:43" x14ac:dyDescent="0.45">
      <c r="AH1186" s="67"/>
      <c r="AI1186" s="67"/>
      <c r="AJ1186" s="67"/>
      <c r="AK1186" s="67"/>
      <c r="AL1186" s="67"/>
      <c r="AM1186" s="67"/>
      <c r="AN1186" s="67"/>
      <c r="AO1186" s="67"/>
      <c r="AP1186" s="67"/>
      <c r="AQ1186" s="67"/>
    </row>
    <row r="1187" spans="34:43" x14ac:dyDescent="0.45">
      <c r="AH1187" s="67"/>
      <c r="AI1187" s="67"/>
      <c r="AJ1187" s="67"/>
      <c r="AK1187" s="67"/>
      <c r="AL1187" s="67"/>
      <c r="AM1187" s="67"/>
      <c r="AN1187" s="67"/>
      <c r="AO1187" s="67"/>
      <c r="AP1187" s="67"/>
      <c r="AQ1187" s="67"/>
    </row>
    <row r="1188" spans="34:43" x14ac:dyDescent="0.45">
      <c r="AH1188" s="67"/>
      <c r="AI1188" s="67"/>
      <c r="AJ1188" s="67"/>
      <c r="AK1188" s="67"/>
      <c r="AL1188" s="67"/>
      <c r="AM1188" s="67"/>
      <c r="AN1188" s="67"/>
      <c r="AO1188" s="67"/>
      <c r="AP1188" s="67"/>
      <c r="AQ1188" s="67"/>
    </row>
    <row r="1189" spans="34:43" x14ac:dyDescent="0.45">
      <c r="AH1189" s="67"/>
      <c r="AI1189" s="67"/>
      <c r="AJ1189" s="67"/>
      <c r="AK1189" s="67"/>
      <c r="AL1189" s="67"/>
      <c r="AM1189" s="67"/>
      <c r="AN1189" s="67"/>
      <c r="AO1189" s="67"/>
      <c r="AP1189" s="67"/>
      <c r="AQ1189" s="67"/>
    </row>
    <row r="1190" spans="34:43" x14ac:dyDescent="0.45">
      <c r="AH1190" s="67"/>
      <c r="AI1190" s="67"/>
      <c r="AJ1190" s="67"/>
      <c r="AK1190" s="67"/>
      <c r="AL1190" s="67"/>
      <c r="AM1190" s="67"/>
      <c r="AN1190" s="67"/>
      <c r="AO1190" s="67"/>
      <c r="AP1190" s="67"/>
      <c r="AQ1190" s="67"/>
    </row>
    <row r="1191" spans="34:43" x14ac:dyDescent="0.45">
      <c r="AH1191" s="67"/>
      <c r="AI1191" s="67"/>
      <c r="AJ1191" s="67"/>
      <c r="AK1191" s="67"/>
      <c r="AL1191" s="67"/>
      <c r="AM1191" s="67"/>
      <c r="AN1191" s="67"/>
      <c r="AO1191" s="67"/>
      <c r="AP1191" s="67"/>
      <c r="AQ1191" s="67"/>
    </row>
    <row r="1192" spans="34:43" x14ac:dyDescent="0.45">
      <c r="AH1192" s="67"/>
      <c r="AI1192" s="67"/>
      <c r="AJ1192" s="67"/>
      <c r="AK1192" s="67"/>
      <c r="AL1192" s="67"/>
      <c r="AM1192" s="67"/>
      <c r="AN1192" s="67"/>
      <c r="AO1192" s="67"/>
      <c r="AP1192" s="67"/>
      <c r="AQ1192" s="67"/>
    </row>
    <row r="1193" spans="34:43" x14ac:dyDescent="0.45">
      <c r="AH1193" s="67"/>
      <c r="AI1193" s="67"/>
      <c r="AJ1193" s="67"/>
      <c r="AK1193" s="67"/>
      <c r="AL1193" s="67"/>
      <c r="AM1193" s="67"/>
      <c r="AN1193" s="67"/>
      <c r="AO1193" s="67"/>
      <c r="AP1193" s="67"/>
      <c r="AQ1193" s="67"/>
    </row>
    <row r="1194" spans="34:43" x14ac:dyDescent="0.45">
      <c r="AH1194" s="67"/>
      <c r="AI1194" s="67"/>
      <c r="AJ1194" s="67"/>
      <c r="AK1194" s="67"/>
      <c r="AL1194" s="67"/>
      <c r="AM1194" s="67"/>
      <c r="AN1194" s="67"/>
      <c r="AO1194" s="67"/>
      <c r="AP1194" s="67"/>
      <c r="AQ1194" s="67"/>
    </row>
    <row r="1195" spans="34:43" x14ac:dyDescent="0.45">
      <c r="AH1195" s="67"/>
      <c r="AI1195" s="67"/>
      <c r="AJ1195" s="67"/>
      <c r="AK1195" s="67"/>
      <c r="AL1195" s="67"/>
      <c r="AM1195" s="67"/>
      <c r="AN1195" s="67"/>
      <c r="AO1195" s="67"/>
      <c r="AP1195" s="67"/>
      <c r="AQ1195" s="67"/>
    </row>
    <row r="1196" spans="34:43" x14ac:dyDescent="0.45">
      <c r="AH1196" s="67"/>
      <c r="AI1196" s="67"/>
      <c r="AJ1196" s="67"/>
      <c r="AK1196" s="67"/>
      <c r="AL1196" s="67"/>
      <c r="AM1196" s="67"/>
      <c r="AN1196" s="67"/>
      <c r="AO1196" s="67"/>
      <c r="AP1196" s="67"/>
      <c r="AQ1196" s="67"/>
    </row>
    <row r="1197" spans="34:43" x14ac:dyDescent="0.45">
      <c r="AH1197" s="67"/>
      <c r="AI1197" s="67"/>
      <c r="AJ1197" s="67"/>
      <c r="AK1197" s="67"/>
      <c r="AL1197" s="67"/>
      <c r="AM1197" s="67"/>
      <c r="AN1197" s="67"/>
      <c r="AO1197" s="67"/>
      <c r="AP1197" s="67"/>
      <c r="AQ1197" s="67"/>
    </row>
    <row r="1198" spans="34:43" x14ac:dyDescent="0.45">
      <c r="AH1198" s="67"/>
      <c r="AI1198" s="67"/>
      <c r="AJ1198" s="67"/>
      <c r="AK1198" s="67"/>
      <c r="AL1198" s="67"/>
      <c r="AM1198" s="67"/>
      <c r="AN1198" s="67"/>
      <c r="AO1198" s="67"/>
      <c r="AP1198" s="67"/>
      <c r="AQ1198" s="67"/>
    </row>
    <row r="1199" spans="34:43" x14ac:dyDescent="0.45">
      <c r="AH1199" s="67"/>
      <c r="AI1199" s="67"/>
      <c r="AJ1199" s="67"/>
      <c r="AK1199" s="67"/>
      <c r="AL1199" s="67"/>
      <c r="AM1199" s="67"/>
      <c r="AN1199" s="67"/>
      <c r="AO1199" s="67"/>
      <c r="AP1199" s="67"/>
      <c r="AQ1199" s="67"/>
    </row>
    <row r="1200" spans="34:43" x14ac:dyDescent="0.45">
      <c r="AH1200" s="67"/>
      <c r="AI1200" s="67"/>
      <c r="AJ1200" s="67"/>
      <c r="AK1200" s="67"/>
      <c r="AL1200" s="67"/>
      <c r="AM1200" s="67"/>
      <c r="AN1200" s="67"/>
      <c r="AO1200" s="67"/>
      <c r="AP1200" s="67"/>
      <c r="AQ1200" s="67"/>
    </row>
    <row r="1201" spans="34:43" x14ac:dyDescent="0.45">
      <c r="AH1201" s="67"/>
      <c r="AI1201" s="67"/>
      <c r="AJ1201" s="67"/>
      <c r="AK1201" s="67"/>
      <c r="AL1201" s="67"/>
      <c r="AM1201" s="67"/>
      <c r="AN1201" s="67"/>
      <c r="AO1201" s="67"/>
      <c r="AP1201" s="67"/>
      <c r="AQ1201" s="67"/>
    </row>
    <row r="1202" spans="34:43" x14ac:dyDescent="0.45">
      <c r="AH1202" s="67"/>
      <c r="AI1202" s="67"/>
      <c r="AJ1202" s="67"/>
      <c r="AK1202" s="67"/>
      <c r="AL1202" s="67"/>
      <c r="AM1202" s="67"/>
      <c r="AN1202" s="67"/>
      <c r="AO1202" s="67"/>
      <c r="AP1202" s="67"/>
      <c r="AQ1202" s="67"/>
    </row>
    <row r="1203" spans="34:43" x14ac:dyDescent="0.45">
      <c r="AH1203" s="67"/>
      <c r="AI1203" s="67"/>
      <c r="AJ1203" s="67"/>
      <c r="AK1203" s="67"/>
      <c r="AL1203" s="67"/>
      <c r="AM1203" s="67"/>
      <c r="AN1203" s="67"/>
      <c r="AO1203" s="67"/>
      <c r="AP1203" s="67"/>
      <c r="AQ1203" s="67"/>
    </row>
    <row r="1204" spans="34:43" x14ac:dyDescent="0.45">
      <c r="AH1204" s="67"/>
      <c r="AI1204" s="67"/>
      <c r="AJ1204" s="67"/>
      <c r="AK1204" s="67"/>
      <c r="AL1204" s="67"/>
      <c r="AM1204" s="67"/>
      <c r="AN1204" s="67"/>
      <c r="AO1204" s="67"/>
      <c r="AP1204" s="67"/>
      <c r="AQ1204" s="67"/>
    </row>
    <row r="1205" spans="34:43" x14ac:dyDescent="0.45">
      <c r="AH1205" s="67"/>
      <c r="AI1205" s="67"/>
      <c r="AJ1205" s="67"/>
      <c r="AK1205" s="67"/>
      <c r="AL1205" s="67"/>
      <c r="AM1205" s="67"/>
      <c r="AN1205" s="67"/>
      <c r="AO1205" s="67"/>
      <c r="AP1205" s="67"/>
      <c r="AQ1205" s="67"/>
    </row>
    <row r="1206" spans="34:43" x14ac:dyDescent="0.45">
      <c r="AH1206" s="67"/>
      <c r="AI1206" s="67"/>
      <c r="AJ1206" s="67"/>
      <c r="AK1206" s="67"/>
      <c r="AL1206" s="67"/>
      <c r="AM1206" s="67"/>
      <c r="AN1206" s="67"/>
      <c r="AO1206" s="67"/>
      <c r="AP1206" s="67"/>
      <c r="AQ1206" s="67"/>
    </row>
    <row r="1207" spans="34:43" x14ac:dyDescent="0.45">
      <c r="AH1207" s="67"/>
      <c r="AI1207" s="67"/>
      <c r="AJ1207" s="67"/>
      <c r="AK1207" s="67"/>
      <c r="AL1207" s="67"/>
      <c r="AM1207" s="67"/>
      <c r="AN1207" s="67"/>
      <c r="AO1207" s="67"/>
      <c r="AP1207" s="67"/>
      <c r="AQ1207" s="67"/>
    </row>
    <row r="1208" spans="34:43" x14ac:dyDescent="0.45">
      <c r="AH1208" s="67"/>
      <c r="AI1208" s="67"/>
      <c r="AJ1208" s="67"/>
      <c r="AK1208" s="67"/>
      <c r="AL1208" s="67"/>
      <c r="AM1208" s="67"/>
      <c r="AN1208" s="67"/>
      <c r="AO1208" s="67"/>
      <c r="AP1208" s="67"/>
      <c r="AQ1208" s="67"/>
    </row>
    <row r="1209" spans="34:43" x14ac:dyDescent="0.45">
      <c r="AH1209" s="67"/>
      <c r="AI1209" s="67"/>
      <c r="AJ1209" s="67"/>
      <c r="AK1209" s="67"/>
      <c r="AL1209" s="67"/>
      <c r="AM1209" s="67"/>
      <c r="AN1209" s="67"/>
      <c r="AO1209" s="67"/>
      <c r="AP1209" s="67"/>
      <c r="AQ1209" s="67"/>
    </row>
    <row r="1210" spans="34:43" x14ac:dyDescent="0.45">
      <c r="AH1210" s="67"/>
      <c r="AI1210" s="67"/>
      <c r="AJ1210" s="67"/>
      <c r="AK1210" s="67"/>
      <c r="AL1210" s="67"/>
      <c r="AM1210" s="67"/>
      <c r="AN1210" s="67"/>
      <c r="AO1210" s="67"/>
      <c r="AP1210" s="67"/>
      <c r="AQ1210" s="67"/>
    </row>
    <row r="1211" spans="34:43" x14ac:dyDescent="0.45">
      <c r="AH1211" s="67"/>
      <c r="AI1211" s="67"/>
      <c r="AJ1211" s="67"/>
      <c r="AK1211" s="67"/>
      <c r="AL1211" s="67"/>
      <c r="AM1211" s="67"/>
      <c r="AN1211" s="67"/>
      <c r="AO1211" s="67"/>
      <c r="AP1211" s="67"/>
      <c r="AQ1211" s="67"/>
    </row>
    <row r="1212" spans="34:43" x14ac:dyDescent="0.45">
      <c r="AH1212" s="67"/>
      <c r="AI1212" s="67"/>
      <c r="AJ1212" s="67"/>
      <c r="AK1212" s="67"/>
      <c r="AL1212" s="67"/>
      <c r="AM1212" s="67"/>
      <c r="AN1212" s="67"/>
      <c r="AO1212" s="67"/>
      <c r="AP1212" s="67"/>
      <c r="AQ1212" s="67"/>
    </row>
    <row r="1213" spans="34:43" x14ac:dyDescent="0.45">
      <c r="AH1213" s="67"/>
      <c r="AI1213" s="67"/>
      <c r="AJ1213" s="67"/>
      <c r="AK1213" s="67"/>
      <c r="AL1213" s="67"/>
      <c r="AM1213" s="67"/>
      <c r="AN1213" s="67"/>
      <c r="AO1213" s="67"/>
      <c r="AP1213" s="67"/>
      <c r="AQ1213" s="67"/>
    </row>
    <row r="1214" spans="34:43" x14ac:dyDescent="0.45">
      <c r="AH1214" s="67"/>
      <c r="AI1214" s="67"/>
      <c r="AJ1214" s="67"/>
      <c r="AK1214" s="67"/>
      <c r="AL1214" s="67"/>
      <c r="AM1214" s="67"/>
      <c r="AN1214" s="67"/>
      <c r="AO1214" s="67"/>
      <c r="AP1214" s="67"/>
      <c r="AQ1214" s="67"/>
    </row>
    <row r="1215" spans="34:43" x14ac:dyDescent="0.45">
      <c r="AH1215" s="67"/>
      <c r="AI1215" s="67"/>
      <c r="AJ1215" s="67"/>
      <c r="AK1215" s="67"/>
      <c r="AL1215" s="67"/>
      <c r="AM1215" s="67"/>
      <c r="AN1215" s="67"/>
      <c r="AO1215" s="67"/>
      <c r="AP1215" s="67"/>
      <c r="AQ1215" s="67"/>
    </row>
    <row r="1216" spans="34:43" x14ac:dyDescent="0.45">
      <c r="AH1216" s="67"/>
      <c r="AI1216" s="67"/>
      <c r="AJ1216" s="67"/>
      <c r="AK1216" s="67"/>
      <c r="AL1216" s="67"/>
      <c r="AM1216" s="67"/>
      <c r="AN1216" s="67"/>
      <c r="AO1216" s="67"/>
      <c r="AP1216" s="67"/>
      <c r="AQ1216" s="67"/>
    </row>
    <row r="1217" spans="34:43" x14ac:dyDescent="0.45">
      <c r="AH1217" s="67"/>
      <c r="AI1217" s="67"/>
      <c r="AJ1217" s="67"/>
      <c r="AK1217" s="67"/>
      <c r="AL1217" s="67"/>
      <c r="AM1217" s="67"/>
      <c r="AN1217" s="67"/>
      <c r="AO1217" s="67"/>
      <c r="AP1217" s="67"/>
      <c r="AQ1217" s="67"/>
    </row>
    <row r="1218" spans="34:43" x14ac:dyDescent="0.45">
      <c r="AH1218" s="67"/>
      <c r="AI1218" s="67"/>
      <c r="AJ1218" s="67"/>
      <c r="AK1218" s="67"/>
      <c r="AL1218" s="67"/>
      <c r="AM1218" s="67"/>
      <c r="AN1218" s="67"/>
      <c r="AO1218" s="67"/>
      <c r="AP1218" s="67"/>
      <c r="AQ1218" s="67"/>
    </row>
    <row r="1219" spans="34:43" x14ac:dyDescent="0.45">
      <c r="AH1219" s="67"/>
      <c r="AI1219" s="67"/>
      <c r="AJ1219" s="67"/>
      <c r="AK1219" s="67"/>
      <c r="AL1219" s="67"/>
      <c r="AM1219" s="67"/>
      <c r="AN1219" s="67"/>
      <c r="AO1219" s="67"/>
      <c r="AP1219" s="67"/>
      <c r="AQ1219" s="67"/>
    </row>
    <row r="1220" spans="34:43" x14ac:dyDescent="0.45">
      <c r="AH1220" s="67"/>
      <c r="AI1220" s="67"/>
      <c r="AJ1220" s="67"/>
      <c r="AK1220" s="67"/>
      <c r="AL1220" s="67"/>
      <c r="AM1220" s="67"/>
      <c r="AN1220" s="67"/>
      <c r="AO1220" s="67"/>
      <c r="AP1220" s="67"/>
      <c r="AQ1220" s="67"/>
    </row>
    <row r="1221" spans="34:43" x14ac:dyDescent="0.45">
      <c r="AH1221" s="67"/>
      <c r="AI1221" s="67"/>
      <c r="AJ1221" s="67"/>
      <c r="AK1221" s="67"/>
      <c r="AL1221" s="67"/>
      <c r="AM1221" s="67"/>
      <c r="AN1221" s="67"/>
      <c r="AO1221" s="67"/>
      <c r="AP1221" s="67"/>
      <c r="AQ1221" s="67"/>
    </row>
    <row r="1222" spans="34:43" x14ac:dyDescent="0.45">
      <c r="AH1222" s="67"/>
      <c r="AI1222" s="67"/>
      <c r="AJ1222" s="67"/>
      <c r="AK1222" s="67"/>
      <c r="AL1222" s="67"/>
      <c r="AM1222" s="67"/>
      <c r="AN1222" s="67"/>
      <c r="AO1222" s="67"/>
      <c r="AP1222" s="67"/>
      <c r="AQ1222" s="67"/>
    </row>
    <row r="1223" spans="34:43" x14ac:dyDescent="0.45">
      <c r="AH1223" s="67"/>
      <c r="AI1223" s="67"/>
      <c r="AJ1223" s="67"/>
      <c r="AK1223" s="67"/>
      <c r="AL1223" s="67"/>
      <c r="AM1223" s="67"/>
      <c r="AN1223" s="67"/>
      <c r="AO1223" s="67"/>
      <c r="AP1223" s="67"/>
      <c r="AQ1223" s="67"/>
    </row>
    <row r="1224" spans="34:43" x14ac:dyDescent="0.45">
      <c r="AH1224" s="67"/>
      <c r="AI1224" s="67"/>
      <c r="AJ1224" s="67"/>
      <c r="AK1224" s="67"/>
      <c r="AL1224" s="67"/>
      <c r="AM1224" s="67"/>
      <c r="AN1224" s="67"/>
      <c r="AO1224" s="67"/>
      <c r="AP1224" s="67"/>
      <c r="AQ1224" s="67"/>
    </row>
    <row r="1225" spans="34:43" x14ac:dyDescent="0.45">
      <c r="AH1225" s="67"/>
      <c r="AI1225" s="67"/>
      <c r="AJ1225" s="67"/>
      <c r="AK1225" s="67"/>
      <c r="AL1225" s="67"/>
      <c r="AM1225" s="67"/>
      <c r="AN1225" s="67"/>
      <c r="AO1225" s="67"/>
      <c r="AP1225" s="67"/>
      <c r="AQ1225" s="67"/>
    </row>
    <row r="1226" spans="34:43" x14ac:dyDescent="0.45">
      <c r="AH1226" s="67"/>
      <c r="AI1226" s="67"/>
      <c r="AJ1226" s="67"/>
      <c r="AK1226" s="67"/>
      <c r="AL1226" s="67"/>
      <c r="AM1226" s="67"/>
      <c r="AN1226" s="67"/>
      <c r="AO1226" s="67"/>
      <c r="AP1226" s="67"/>
      <c r="AQ1226" s="67"/>
    </row>
    <row r="1227" spans="34:43" x14ac:dyDescent="0.45">
      <c r="AH1227" s="67"/>
      <c r="AI1227" s="67"/>
      <c r="AJ1227" s="67"/>
      <c r="AK1227" s="67"/>
      <c r="AL1227" s="67"/>
      <c r="AM1227" s="67"/>
      <c r="AN1227" s="67"/>
      <c r="AO1227" s="67"/>
      <c r="AP1227" s="67"/>
      <c r="AQ1227" s="67"/>
    </row>
    <row r="1228" spans="34:43" x14ac:dyDescent="0.45">
      <c r="AH1228" s="67"/>
      <c r="AI1228" s="67"/>
      <c r="AJ1228" s="67"/>
      <c r="AK1228" s="67"/>
      <c r="AL1228" s="67"/>
      <c r="AM1228" s="67"/>
      <c r="AN1228" s="67"/>
      <c r="AO1228" s="67"/>
      <c r="AP1228" s="67"/>
      <c r="AQ1228" s="67"/>
    </row>
    <row r="1229" spans="34:43" x14ac:dyDescent="0.45">
      <c r="AH1229" s="67"/>
      <c r="AI1229" s="67"/>
      <c r="AJ1229" s="67"/>
      <c r="AK1229" s="67"/>
      <c r="AL1229" s="67"/>
      <c r="AM1229" s="67"/>
      <c r="AN1229" s="67"/>
      <c r="AO1229" s="67"/>
      <c r="AP1229" s="67"/>
      <c r="AQ1229" s="67"/>
    </row>
    <row r="1230" spans="34:43" x14ac:dyDescent="0.45">
      <c r="AH1230" s="67"/>
      <c r="AI1230" s="67"/>
      <c r="AJ1230" s="67"/>
      <c r="AK1230" s="67"/>
      <c r="AL1230" s="67"/>
      <c r="AM1230" s="67"/>
      <c r="AN1230" s="67"/>
      <c r="AO1230" s="67"/>
      <c r="AP1230" s="67"/>
      <c r="AQ1230" s="67"/>
    </row>
    <row r="1231" spans="34:43" x14ac:dyDescent="0.45">
      <c r="AH1231" s="67"/>
      <c r="AI1231" s="67"/>
      <c r="AJ1231" s="67"/>
      <c r="AK1231" s="67"/>
      <c r="AL1231" s="67"/>
      <c r="AM1231" s="67"/>
      <c r="AN1231" s="67"/>
      <c r="AO1231" s="67"/>
      <c r="AP1231" s="67"/>
      <c r="AQ1231" s="67"/>
    </row>
    <row r="1232" spans="34:43" x14ac:dyDescent="0.45">
      <c r="AH1232" s="67"/>
      <c r="AI1232" s="67"/>
      <c r="AJ1232" s="67"/>
      <c r="AK1232" s="67"/>
      <c r="AL1232" s="67"/>
      <c r="AM1232" s="67"/>
      <c r="AN1232" s="67"/>
      <c r="AO1232" s="67"/>
      <c r="AP1232" s="67"/>
      <c r="AQ1232" s="67"/>
    </row>
    <row r="1233" spans="34:43" x14ac:dyDescent="0.45">
      <c r="AH1233" s="67"/>
      <c r="AI1233" s="67"/>
      <c r="AJ1233" s="67"/>
      <c r="AK1233" s="67"/>
      <c r="AL1233" s="67"/>
      <c r="AM1233" s="67"/>
      <c r="AN1233" s="67"/>
      <c r="AO1233" s="67"/>
      <c r="AP1233" s="67"/>
      <c r="AQ1233" s="67"/>
    </row>
    <row r="1234" spans="34:43" x14ac:dyDescent="0.45">
      <c r="AH1234" s="67"/>
      <c r="AI1234" s="67"/>
      <c r="AJ1234" s="67"/>
      <c r="AK1234" s="67"/>
      <c r="AL1234" s="67"/>
      <c r="AM1234" s="67"/>
      <c r="AN1234" s="67"/>
      <c r="AO1234" s="67"/>
      <c r="AP1234" s="67"/>
      <c r="AQ1234" s="67"/>
    </row>
    <row r="1235" spans="34:43" x14ac:dyDescent="0.45">
      <c r="AH1235" s="67"/>
      <c r="AI1235" s="67"/>
      <c r="AJ1235" s="67"/>
      <c r="AK1235" s="67"/>
      <c r="AL1235" s="67"/>
      <c r="AM1235" s="67"/>
      <c r="AN1235" s="67"/>
      <c r="AO1235" s="67"/>
      <c r="AP1235" s="67"/>
      <c r="AQ1235" s="67"/>
    </row>
    <row r="1236" spans="34:43" x14ac:dyDescent="0.45">
      <c r="AH1236" s="67"/>
      <c r="AI1236" s="67"/>
      <c r="AJ1236" s="67"/>
      <c r="AK1236" s="67"/>
      <c r="AL1236" s="67"/>
      <c r="AM1236" s="67"/>
      <c r="AN1236" s="67"/>
      <c r="AO1236" s="67"/>
      <c r="AP1236" s="67"/>
      <c r="AQ1236" s="67"/>
    </row>
    <row r="1237" spans="34:43" x14ac:dyDescent="0.45">
      <c r="AH1237" s="67"/>
      <c r="AI1237" s="67"/>
      <c r="AJ1237" s="67"/>
      <c r="AK1237" s="67"/>
      <c r="AL1237" s="67"/>
      <c r="AM1237" s="67"/>
      <c r="AN1237" s="67"/>
      <c r="AO1237" s="67"/>
      <c r="AP1237" s="67"/>
      <c r="AQ1237" s="67"/>
    </row>
    <row r="1238" spans="34:43" x14ac:dyDescent="0.45">
      <c r="AH1238" s="67"/>
      <c r="AI1238" s="67"/>
      <c r="AJ1238" s="67"/>
      <c r="AK1238" s="67"/>
      <c r="AL1238" s="67"/>
      <c r="AM1238" s="67"/>
      <c r="AN1238" s="67"/>
      <c r="AO1238" s="67"/>
      <c r="AP1238" s="67"/>
      <c r="AQ1238" s="67"/>
    </row>
    <row r="1239" spans="34:43" x14ac:dyDescent="0.45">
      <c r="AH1239" s="67"/>
      <c r="AI1239" s="67"/>
      <c r="AJ1239" s="67"/>
      <c r="AK1239" s="67"/>
      <c r="AL1239" s="67"/>
      <c r="AM1239" s="67"/>
      <c r="AN1239" s="67"/>
      <c r="AO1239" s="67"/>
      <c r="AP1239" s="67"/>
      <c r="AQ1239" s="67"/>
    </row>
    <row r="1240" spans="34:43" x14ac:dyDescent="0.45">
      <c r="AH1240" s="67"/>
      <c r="AI1240" s="67"/>
      <c r="AJ1240" s="67"/>
      <c r="AK1240" s="67"/>
      <c r="AL1240" s="67"/>
      <c r="AM1240" s="67"/>
      <c r="AN1240" s="67"/>
      <c r="AO1240" s="67"/>
      <c r="AP1240" s="67"/>
      <c r="AQ1240" s="67"/>
    </row>
    <row r="1241" spans="34:43" x14ac:dyDescent="0.45">
      <c r="AH1241" s="67"/>
      <c r="AI1241" s="67"/>
      <c r="AJ1241" s="67"/>
      <c r="AK1241" s="67"/>
      <c r="AL1241" s="67"/>
      <c r="AM1241" s="67"/>
      <c r="AN1241" s="67"/>
      <c r="AO1241" s="67"/>
      <c r="AP1241" s="67"/>
      <c r="AQ1241" s="67"/>
    </row>
    <row r="1242" spans="34:43" x14ac:dyDescent="0.45">
      <c r="AH1242" s="67"/>
      <c r="AI1242" s="67"/>
      <c r="AJ1242" s="67"/>
      <c r="AK1242" s="67"/>
      <c r="AL1242" s="67"/>
      <c r="AM1242" s="67"/>
      <c r="AN1242" s="67"/>
      <c r="AO1242" s="67"/>
      <c r="AP1242" s="67"/>
      <c r="AQ1242" s="67"/>
    </row>
    <row r="1243" spans="34:43" x14ac:dyDescent="0.45">
      <c r="AH1243" s="67"/>
      <c r="AI1243" s="67"/>
      <c r="AJ1243" s="67"/>
      <c r="AK1243" s="67"/>
      <c r="AL1243" s="67"/>
      <c r="AM1243" s="67"/>
      <c r="AN1243" s="67"/>
      <c r="AO1243" s="67"/>
      <c r="AP1243" s="67"/>
      <c r="AQ1243" s="67"/>
    </row>
    <row r="1244" spans="34:43" x14ac:dyDescent="0.45">
      <c r="AH1244" s="67"/>
      <c r="AI1244" s="67"/>
      <c r="AJ1244" s="67"/>
      <c r="AK1244" s="67"/>
      <c r="AL1244" s="67"/>
      <c r="AM1244" s="67"/>
      <c r="AN1244" s="67"/>
      <c r="AO1244" s="67"/>
      <c r="AP1244" s="67"/>
      <c r="AQ1244" s="67"/>
    </row>
    <row r="1245" spans="34:43" x14ac:dyDescent="0.45">
      <c r="AH1245" s="67"/>
      <c r="AI1245" s="67"/>
      <c r="AJ1245" s="67"/>
      <c r="AK1245" s="67"/>
      <c r="AL1245" s="67"/>
      <c r="AM1245" s="67"/>
      <c r="AN1245" s="67"/>
      <c r="AO1245" s="67"/>
      <c r="AP1245" s="67"/>
      <c r="AQ1245" s="67"/>
    </row>
    <row r="1246" spans="34:43" x14ac:dyDescent="0.45">
      <c r="AH1246" s="67"/>
      <c r="AI1246" s="67"/>
      <c r="AJ1246" s="67"/>
      <c r="AK1246" s="67"/>
      <c r="AL1246" s="67"/>
      <c r="AM1246" s="67"/>
      <c r="AN1246" s="67"/>
      <c r="AO1246" s="67"/>
      <c r="AP1246" s="67"/>
      <c r="AQ1246" s="67"/>
    </row>
    <row r="1247" spans="34:43" x14ac:dyDescent="0.45">
      <c r="AH1247" s="67"/>
      <c r="AI1247" s="67"/>
      <c r="AJ1247" s="67"/>
      <c r="AK1247" s="67"/>
      <c r="AL1247" s="67"/>
      <c r="AM1247" s="67"/>
      <c r="AN1247" s="67"/>
      <c r="AO1247" s="67"/>
      <c r="AP1247" s="67"/>
      <c r="AQ1247" s="67"/>
    </row>
    <row r="1248" spans="34:43" x14ac:dyDescent="0.45">
      <c r="AH1248" s="67"/>
      <c r="AI1248" s="67"/>
      <c r="AJ1248" s="67"/>
      <c r="AK1248" s="67"/>
      <c r="AL1248" s="67"/>
      <c r="AM1248" s="67"/>
      <c r="AN1248" s="67"/>
      <c r="AO1248" s="67"/>
      <c r="AP1248" s="67"/>
      <c r="AQ1248" s="67"/>
    </row>
    <row r="1249" spans="34:43" x14ac:dyDescent="0.45">
      <c r="AH1249" s="67"/>
      <c r="AI1249" s="67"/>
      <c r="AJ1249" s="67"/>
      <c r="AK1249" s="67"/>
      <c r="AL1249" s="67"/>
      <c r="AM1249" s="67"/>
      <c r="AN1249" s="67"/>
      <c r="AO1249" s="67"/>
      <c r="AP1249" s="67"/>
      <c r="AQ1249" s="67"/>
    </row>
    <row r="1250" spans="34:43" x14ac:dyDescent="0.45">
      <c r="AH1250" s="67"/>
      <c r="AI1250" s="67"/>
      <c r="AJ1250" s="67"/>
      <c r="AK1250" s="67"/>
      <c r="AL1250" s="67"/>
      <c r="AM1250" s="67"/>
      <c r="AN1250" s="67"/>
      <c r="AO1250" s="67"/>
      <c r="AP1250" s="67"/>
      <c r="AQ1250" s="67"/>
    </row>
    <row r="1251" spans="34:43" x14ac:dyDescent="0.45">
      <c r="AH1251" s="67"/>
      <c r="AI1251" s="67"/>
      <c r="AJ1251" s="67"/>
      <c r="AK1251" s="67"/>
      <c r="AL1251" s="67"/>
      <c r="AM1251" s="67"/>
      <c r="AN1251" s="67"/>
      <c r="AO1251" s="67"/>
      <c r="AP1251" s="67"/>
      <c r="AQ1251" s="67"/>
    </row>
    <row r="1252" spans="34:43" x14ac:dyDescent="0.45">
      <c r="AH1252" s="67"/>
      <c r="AI1252" s="67"/>
      <c r="AJ1252" s="67"/>
      <c r="AK1252" s="67"/>
      <c r="AL1252" s="67"/>
      <c r="AM1252" s="67"/>
      <c r="AN1252" s="67"/>
      <c r="AO1252" s="67"/>
      <c r="AP1252" s="67"/>
      <c r="AQ1252" s="67"/>
    </row>
    <row r="1253" spans="34:43" x14ac:dyDescent="0.45">
      <c r="AH1253" s="67"/>
      <c r="AI1253" s="67"/>
      <c r="AJ1253" s="67"/>
      <c r="AK1253" s="67"/>
      <c r="AL1253" s="67"/>
      <c r="AM1253" s="67"/>
      <c r="AN1253" s="67"/>
      <c r="AO1253" s="67"/>
      <c r="AP1253" s="67"/>
      <c r="AQ1253" s="67"/>
    </row>
    <row r="1254" spans="34:43" x14ac:dyDescent="0.45">
      <c r="AH1254" s="67"/>
      <c r="AI1254" s="67"/>
      <c r="AJ1254" s="67"/>
      <c r="AK1254" s="67"/>
      <c r="AL1254" s="67"/>
      <c r="AM1254" s="67"/>
      <c r="AN1254" s="67"/>
      <c r="AO1254" s="67"/>
      <c r="AP1254" s="67"/>
      <c r="AQ1254" s="67"/>
    </row>
    <row r="1255" spans="34:43" x14ac:dyDescent="0.45">
      <c r="AH1255" s="67"/>
      <c r="AI1255" s="67"/>
      <c r="AJ1255" s="67"/>
      <c r="AK1255" s="67"/>
      <c r="AL1255" s="67"/>
      <c r="AM1255" s="67"/>
      <c r="AN1255" s="67"/>
      <c r="AO1255" s="67"/>
      <c r="AP1255" s="67"/>
      <c r="AQ1255" s="67"/>
    </row>
    <row r="1256" spans="34:43" x14ac:dyDescent="0.45">
      <c r="AH1256" s="67"/>
      <c r="AI1256" s="67"/>
      <c r="AJ1256" s="67"/>
      <c r="AK1256" s="67"/>
      <c r="AL1256" s="67"/>
      <c r="AM1256" s="67"/>
      <c r="AN1256" s="67"/>
      <c r="AO1256" s="67"/>
      <c r="AP1256" s="67"/>
      <c r="AQ1256" s="67"/>
    </row>
    <row r="1257" spans="34:43" x14ac:dyDescent="0.45">
      <c r="AH1257" s="67"/>
      <c r="AI1257" s="67"/>
      <c r="AJ1257" s="67"/>
      <c r="AK1257" s="67"/>
      <c r="AL1257" s="67"/>
      <c r="AM1257" s="67"/>
      <c r="AN1257" s="67"/>
      <c r="AO1257" s="67"/>
      <c r="AP1257" s="67"/>
      <c r="AQ1257" s="67"/>
    </row>
    <row r="1258" spans="34:43" x14ac:dyDescent="0.45">
      <c r="AH1258" s="67"/>
      <c r="AI1258" s="67"/>
      <c r="AJ1258" s="67"/>
      <c r="AK1258" s="67"/>
      <c r="AL1258" s="67"/>
      <c r="AM1258" s="67"/>
      <c r="AN1258" s="67"/>
      <c r="AO1258" s="67"/>
      <c r="AP1258" s="67"/>
      <c r="AQ1258" s="67"/>
    </row>
    <row r="1259" spans="34:43" x14ac:dyDescent="0.45">
      <c r="AH1259" s="67"/>
      <c r="AI1259" s="67"/>
      <c r="AJ1259" s="67"/>
      <c r="AK1259" s="67"/>
      <c r="AL1259" s="67"/>
      <c r="AM1259" s="67"/>
      <c r="AN1259" s="67"/>
      <c r="AO1259" s="67"/>
      <c r="AP1259" s="67"/>
      <c r="AQ1259" s="67"/>
    </row>
    <row r="1260" spans="34:43" x14ac:dyDescent="0.45">
      <c r="AH1260" s="67"/>
      <c r="AI1260" s="67"/>
      <c r="AJ1260" s="67"/>
      <c r="AK1260" s="67"/>
      <c r="AL1260" s="67"/>
      <c r="AM1260" s="67"/>
      <c r="AN1260" s="67"/>
      <c r="AO1260" s="67"/>
      <c r="AP1260" s="67"/>
      <c r="AQ1260" s="67"/>
    </row>
    <row r="1261" spans="34:43" x14ac:dyDescent="0.45">
      <c r="AH1261" s="67"/>
      <c r="AI1261" s="67"/>
      <c r="AJ1261" s="67"/>
      <c r="AK1261" s="67"/>
      <c r="AL1261" s="67"/>
      <c r="AM1261" s="67"/>
      <c r="AN1261" s="67"/>
      <c r="AO1261" s="67"/>
      <c r="AP1261" s="67"/>
      <c r="AQ1261" s="67"/>
    </row>
    <row r="1262" spans="34:43" x14ac:dyDescent="0.45">
      <c r="AH1262" s="67"/>
      <c r="AI1262" s="67"/>
      <c r="AJ1262" s="67"/>
      <c r="AK1262" s="67"/>
      <c r="AL1262" s="67"/>
      <c r="AM1262" s="67"/>
      <c r="AN1262" s="67"/>
      <c r="AO1262" s="67"/>
      <c r="AP1262" s="67"/>
      <c r="AQ1262" s="67"/>
    </row>
    <row r="1263" spans="34:43" x14ac:dyDescent="0.45">
      <c r="AH1263" s="67"/>
      <c r="AI1263" s="67"/>
      <c r="AJ1263" s="67"/>
      <c r="AK1263" s="67"/>
      <c r="AL1263" s="67"/>
      <c r="AM1263" s="67"/>
      <c r="AN1263" s="67"/>
      <c r="AO1263" s="67"/>
      <c r="AP1263" s="67"/>
      <c r="AQ1263" s="67"/>
    </row>
    <row r="1264" spans="34:43" x14ac:dyDescent="0.45">
      <c r="AH1264" s="67"/>
      <c r="AI1264" s="67"/>
      <c r="AJ1264" s="67"/>
      <c r="AK1264" s="67"/>
      <c r="AL1264" s="67"/>
      <c r="AM1264" s="67"/>
      <c r="AN1264" s="67"/>
      <c r="AO1264" s="67"/>
      <c r="AP1264" s="67"/>
      <c r="AQ1264" s="67"/>
    </row>
    <row r="1265" spans="34:43" x14ac:dyDescent="0.45">
      <c r="AH1265" s="67"/>
      <c r="AI1265" s="67"/>
      <c r="AJ1265" s="67"/>
      <c r="AK1265" s="67"/>
      <c r="AL1265" s="67"/>
      <c r="AM1265" s="67"/>
      <c r="AN1265" s="67"/>
      <c r="AO1265" s="67"/>
      <c r="AP1265" s="67"/>
      <c r="AQ1265" s="67"/>
    </row>
    <row r="1266" spans="34:43" x14ac:dyDescent="0.45">
      <c r="AH1266" s="67"/>
      <c r="AI1266" s="67"/>
      <c r="AJ1266" s="67"/>
      <c r="AK1266" s="67"/>
      <c r="AL1266" s="67"/>
      <c r="AM1266" s="67"/>
      <c r="AN1266" s="67"/>
      <c r="AO1266" s="67"/>
      <c r="AP1266" s="67"/>
      <c r="AQ1266" s="67"/>
    </row>
    <row r="1267" spans="34:43" x14ac:dyDescent="0.45">
      <c r="AH1267" s="67"/>
      <c r="AI1267" s="67"/>
      <c r="AJ1267" s="67"/>
      <c r="AK1267" s="67"/>
      <c r="AL1267" s="67"/>
      <c r="AM1267" s="67"/>
      <c r="AN1267" s="67"/>
      <c r="AO1267" s="67"/>
      <c r="AP1267" s="67"/>
      <c r="AQ1267" s="67"/>
    </row>
    <row r="1268" spans="34:43" x14ac:dyDescent="0.45">
      <c r="AH1268" s="67"/>
      <c r="AI1268" s="67"/>
      <c r="AJ1268" s="67"/>
      <c r="AK1268" s="67"/>
      <c r="AL1268" s="67"/>
      <c r="AM1268" s="67"/>
      <c r="AN1268" s="67"/>
      <c r="AO1268" s="67"/>
      <c r="AP1268" s="67"/>
      <c r="AQ1268" s="67"/>
    </row>
    <row r="1269" spans="34:43" x14ac:dyDescent="0.45">
      <c r="AH1269" s="67"/>
      <c r="AI1269" s="67"/>
      <c r="AJ1269" s="67"/>
      <c r="AK1269" s="67"/>
      <c r="AL1269" s="67"/>
      <c r="AM1269" s="67"/>
      <c r="AN1269" s="67"/>
      <c r="AO1269" s="67"/>
      <c r="AP1269" s="67"/>
      <c r="AQ1269" s="67"/>
    </row>
    <row r="1270" spans="34:43" x14ac:dyDescent="0.45">
      <c r="AH1270" s="67"/>
      <c r="AI1270" s="67"/>
      <c r="AJ1270" s="67"/>
      <c r="AK1270" s="67"/>
      <c r="AL1270" s="67"/>
      <c r="AM1270" s="67"/>
      <c r="AN1270" s="67"/>
      <c r="AO1270" s="67"/>
      <c r="AP1270" s="67"/>
      <c r="AQ1270" s="67"/>
    </row>
    <row r="1271" spans="34:43" x14ac:dyDescent="0.45">
      <c r="AH1271" s="67"/>
      <c r="AI1271" s="67"/>
      <c r="AJ1271" s="67"/>
      <c r="AK1271" s="67"/>
      <c r="AL1271" s="67"/>
      <c r="AM1271" s="67"/>
      <c r="AN1271" s="67"/>
      <c r="AO1271" s="67"/>
      <c r="AP1271" s="67"/>
      <c r="AQ1271" s="67"/>
    </row>
    <row r="1272" spans="34:43" x14ac:dyDescent="0.45">
      <c r="AH1272" s="67"/>
      <c r="AI1272" s="67"/>
      <c r="AJ1272" s="67"/>
      <c r="AK1272" s="67"/>
      <c r="AL1272" s="67"/>
      <c r="AM1272" s="67"/>
      <c r="AN1272" s="67"/>
      <c r="AO1272" s="67"/>
      <c r="AP1272" s="67"/>
      <c r="AQ1272" s="67"/>
    </row>
    <row r="1273" spans="34:43" x14ac:dyDescent="0.45">
      <c r="AH1273" s="67"/>
      <c r="AI1273" s="67"/>
      <c r="AJ1273" s="67"/>
      <c r="AK1273" s="67"/>
      <c r="AL1273" s="67"/>
      <c r="AM1273" s="67"/>
      <c r="AN1273" s="67"/>
      <c r="AO1273" s="67"/>
      <c r="AP1273" s="67"/>
      <c r="AQ1273" s="67"/>
    </row>
    <row r="1274" spans="34:43" x14ac:dyDescent="0.45">
      <c r="AH1274" s="67"/>
      <c r="AI1274" s="67"/>
      <c r="AJ1274" s="67"/>
      <c r="AK1274" s="67"/>
      <c r="AL1274" s="67"/>
      <c r="AM1274" s="67"/>
      <c r="AN1274" s="67"/>
      <c r="AO1274" s="67"/>
      <c r="AP1274" s="67"/>
      <c r="AQ1274" s="67"/>
    </row>
    <row r="1275" spans="34:43" x14ac:dyDescent="0.45">
      <c r="AH1275" s="67"/>
      <c r="AI1275" s="67"/>
      <c r="AJ1275" s="67"/>
      <c r="AK1275" s="67"/>
      <c r="AL1275" s="67"/>
      <c r="AM1275" s="67"/>
      <c r="AN1275" s="67"/>
      <c r="AO1275" s="67"/>
      <c r="AP1275" s="67"/>
      <c r="AQ1275" s="67"/>
    </row>
    <row r="1276" spans="34:43" x14ac:dyDescent="0.45">
      <c r="AH1276" s="67"/>
      <c r="AI1276" s="67"/>
      <c r="AJ1276" s="67"/>
      <c r="AK1276" s="67"/>
      <c r="AL1276" s="67"/>
      <c r="AM1276" s="67"/>
      <c r="AN1276" s="67"/>
      <c r="AO1276" s="67"/>
      <c r="AP1276" s="67"/>
      <c r="AQ1276" s="67"/>
    </row>
    <row r="1277" spans="34:43" x14ac:dyDescent="0.45">
      <c r="AH1277" s="67"/>
      <c r="AI1277" s="67"/>
      <c r="AJ1277" s="67"/>
      <c r="AK1277" s="67"/>
      <c r="AL1277" s="67"/>
      <c r="AM1277" s="67"/>
      <c r="AN1277" s="67"/>
      <c r="AO1277" s="67"/>
      <c r="AP1277" s="67"/>
      <c r="AQ1277" s="67"/>
    </row>
    <row r="1278" spans="34:43" x14ac:dyDescent="0.45">
      <c r="AH1278" s="67"/>
      <c r="AI1278" s="67"/>
      <c r="AJ1278" s="67"/>
      <c r="AK1278" s="67"/>
      <c r="AL1278" s="67"/>
      <c r="AM1278" s="67"/>
      <c r="AN1278" s="67"/>
      <c r="AO1278" s="67"/>
      <c r="AP1278" s="67"/>
      <c r="AQ1278" s="67"/>
    </row>
    <row r="1279" spans="34:43" x14ac:dyDescent="0.45">
      <c r="AH1279" s="67"/>
      <c r="AI1279" s="67"/>
      <c r="AJ1279" s="67"/>
      <c r="AK1279" s="67"/>
      <c r="AL1279" s="67"/>
      <c r="AM1279" s="67"/>
      <c r="AN1279" s="67"/>
      <c r="AO1279" s="67"/>
      <c r="AP1279" s="67"/>
      <c r="AQ1279" s="67"/>
    </row>
    <row r="1280" spans="34:43" x14ac:dyDescent="0.45">
      <c r="AH1280" s="67"/>
      <c r="AI1280" s="67"/>
      <c r="AJ1280" s="67"/>
      <c r="AK1280" s="67"/>
      <c r="AL1280" s="67"/>
      <c r="AM1280" s="67"/>
      <c r="AN1280" s="67"/>
      <c r="AO1280" s="67"/>
      <c r="AP1280" s="67"/>
      <c r="AQ1280" s="67"/>
    </row>
    <row r="1281" spans="34:43" x14ac:dyDescent="0.45">
      <c r="AH1281" s="67"/>
      <c r="AI1281" s="67"/>
      <c r="AJ1281" s="67"/>
      <c r="AK1281" s="67"/>
      <c r="AL1281" s="67"/>
      <c r="AM1281" s="67"/>
      <c r="AN1281" s="67"/>
      <c r="AO1281" s="67"/>
      <c r="AP1281" s="67"/>
      <c r="AQ1281" s="67"/>
    </row>
    <row r="1282" spans="34:43" x14ac:dyDescent="0.45">
      <c r="AH1282" s="67"/>
      <c r="AI1282" s="67"/>
      <c r="AJ1282" s="67"/>
      <c r="AK1282" s="67"/>
      <c r="AL1282" s="67"/>
      <c r="AM1282" s="67"/>
      <c r="AN1282" s="67"/>
      <c r="AO1282" s="67"/>
      <c r="AP1282" s="67"/>
      <c r="AQ1282" s="67"/>
    </row>
    <row r="1283" spans="34:43" x14ac:dyDescent="0.45">
      <c r="AH1283" s="67"/>
      <c r="AI1283" s="67"/>
      <c r="AJ1283" s="67"/>
      <c r="AK1283" s="67"/>
      <c r="AL1283" s="67"/>
      <c r="AM1283" s="67"/>
      <c r="AN1283" s="67"/>
      <c r="AO1283" s="67"/>
      <c r="AP1283" s="67"/>
      <c r="AQ1283" s="67"/>
    </row>
    <row r="1284" spans="34:43" x14ac:dyDescent="0.45">
      <c r="AH1284" s="67"/>
      <c r="AI1284" s="67"/>
      <c r="AJ1284" s="67"/>
      <c r="AK1284" s="67"/>
      <c r="AL1284" s="67"/>
      <c r="AM1284" s="67"/>
      <c r="AN1284" s="67"/>
      <c r="AO1284" s="67"/>
      <c r="AP1284" s="67"/>
      <c r="AQ1284" s="67"/>
    </row>
    <row r="1285" spans="34:43" x14ac:dyDescent="0.45">
      <c r="AH1285" s="67"/>
      <c r="AI1285" s="67"/>
      <c r="AJ1285" s="67"/>
      <c r="AK1285" s="67"/>
      <c r="AL1285" s="67"/>
      <c r="AM1285" s="67"/>
      <c r="AN1285" s="67"/>
      <c r="AO1285" s="67"/>
      <c r="AP1285" s="67"/>
      <c r="AQ1285" s="67"/>
    </row>
    <row r="1286" spans="34:43" x14ac:dyDescent="0.45">
      <c r="AH1286" s="67"/>
      <c r="AI1286" s="67"/>
      <c r="AJ1286" s="67"/>
      <c r="AK1286" s="67"/>
      <c r="AL1286" s="67"/>
      <c r="AM1286" s="67"/>
      <c r="AN1286" s="67"/>
      <c r="AO1286" s="67"/>
      <c r="AP1286" s="67"/>
      <c r="AQ1286" s="67"/>
    </row>
    <row r="1287" spans="34:43" x14ac:dyDescent="0.45">
      <c r="AH1287" s="67"/>
      <c r="AI1287" s="67"/>
      <c r="AJ1287" s="67"/>
      <c r="AK1287" s="67"/>
      <c r="AL1287" s="67"/>
      <c r="AM1287" s="67"/>
      <c r="AN1287" s="67"/>
      <c r="AO1287" s="67"/>
      <c r="AP1287" s="67"/>
      <c r="AQ1287" s="67"/>
    </row>
    <row r="1288" spans="34:43" x14ac:dyDescent="0.45">
      <c r="AH1288" s="67"/>
      <c r="AI1288" s="67"/>
      <c r="AJ1288" s="67"/>
      <c r="AK1288" s="67"/>
      <c r="AL1288" s="67"/>
      <c r="AM1288" s="67"/>
      <c r="AN1288" s="67"/>
      <c r="AO1288" s="67"/>
      <c r="AP1288" s="67"/>
      <c r="AQ1288" s="67"/>
    </row>
    <row r="1289" spans="34:43" x14ac:dyDescent="0.45">
      <c r="AH1289" s="67"/>
      <c r="AI1289" s="67"/>
      <c r="AJ1289" s="67"/>
      <c r="AK1289" s="67"/>
      <c r="AL1289" s="67"/>
      <c r="AM1289" s="67"/>
      <c r="AN1289" s="67"/>
      <c r="AO1289" s="67"/>
      <c r="AP1289" s="67"/>
      <c r="AQ1289" s="67"/>
    </row>
    <row r="1290" spans="34:43" x14ac:dyDescent="0.45">
      <c r="AH1290" s="67"/>
      <c r="AI1290" s="67"/>
      <c r="AJ1290" s="67"/>
      <c r="AK1290" s="67"/>
      <c r="AL1290" s="67"/>
      <c r="AM1290" s="67"/>
      <c r="AN1290" s="67"/>
      <c r="AO1290" s="67"/>
      <c r="AP1290" s="67"/>
      <c r="AQ1290" s="67"/>
    </row>
    <row r="1291" spans="34:43" x14ac:dyDescent="0.45">
      <c r="AH1291" s="67"/>
      <c r="AI1291" s="67"/>
      <c r="AJ1291" s="67"/>
      <c r="AK1291" s="67"/>
      <c r="AL1291" s="67"/>
      <c r="AM1291" s="67"/>
      <c r="AN1291" s="67"/>
      <c r="AO1291" s="67"/>
      <c r="AP1291" s="67"/>
      <c r="AQ1291" s="67"/>
    </row>
    <row r="1292" spans="34:43" x14ac:dyDescent="0.45">
      <c r="AH1292" s="67"/>
      <c r="AI1292" s="67"/>
      <c r="AJ1292" s="67"/>
      <c r="AK1292" s="67"/>
      <c r="AL1292" s="67"/>
      <c r="AM1292" s="67"/>
      <c r="AN1292" s="67"/>
      <c r="AO1292" s="67"/>
      <c r="AP1292" s="67"/>
      <c r="AQ1292" s="67"/>
    </row>
    <row r="1293" spans="34:43" x14ac:dyDescent="0.45">
      <c r="AH1293" s="67"/>
      <c r="AI1293" s="67"/>
      <c r="AJ1293" s="67"/>
      <c r="AK1293" s="67"/>
      <c r="AL1293" s="67"/>
      <c r="AM1293" s="67"/>
      <c r="AN1293" s="67"/>
      <c r="AO1293" s="67"/>
      <c r="AP1293" s="67"/>
      <c r="AQ1293" s="67"/>
    </row>
    <row r="1294" spans="34:43" x14ac:dyDescent="0.45">
      <c r="AH1294" s="67"/>
      <c r="AI1294" s="67"/>
      <c r="AJ1294" s="67"/>
      <c r="AK1294" s="67"/>
      <c r="AL1294" s="67"/>
      <c r="AM1294" s="67"/>
      <c r="AN1294" s="67"/>
      <c r="AO1294" s="67"/>
      <c r="AP1294" s="67"/>
      <c r="AQ1294" s="67"/>
    </row>
    <row r="1295" spans="34:43" x14ac:dyDescent="0.45">
      <c r="AH1295" s="67"/>
      <c r="AI1295" s="67"/>
      <c r="AJ1295" s="67"/>
      <c r="AK1295" s="67"/>
      <c r="AL1295" s="67"/>
      <c r="AM1295" s="67"/>
      <c r="AN1295" s="67"/>
      <c r="AO1295" s="67"/>
      <c r="AP1295" s="67"/>
      <c r="AQ1295" s="67"/>
    </row>
    <row r="1296" spans="34:43" x14ac:dyDescent="0.45">
      <c r="AH1296" s="67"/>
      <c r="AI1296" s="67"/>
      <c r="AJ1296" s="67"/>
      <c r="AK1296" s="67"/>
      <c r="AL1296" s="67"/>
      <c r="AM1296" s="67"/>
      <c r="AN1296" s="67"/>
      <c r="AO1296" s="67"/>
      <c r="AP1296" s="67"/>
      <c r="AQ1296" s="67"/>
    </row>
    <row r="1297" spans="34:43" x14ac:dyDescent="0.45">
      <c r="AH1297" s="67"/>
      <c r="AI1297" s="67"/>
      <c r="AJ1297" s="67"/>
      <c r="AK1297" s="67"/>
      <c r="AL1297" s="67"/>
      <c r="AM1297" s="67"/>
      <c r="AN1297" s="67"/>
      <c r="AO1297" s="67"/>
      <c r="AP1297" s="67"/>
      <c r="AQ1297" s="67"/>
    </row>
    <row r="1298" spans="34:43" x14ac:dyDescent="0.45">
      <c r="AH1298" s="67"/>
      <c r="AI1298" s="67"/>
      <c r="AJ1298" s="67"/>
      <c r="AK1298" s="67"/>
      <c r="AL1298" s="67"/>
      <c r="AM1298" s="67"/>
      <c r="AN1298" s="67"/>
      <c r="AO1298" s="67"/>
      <c r="AP1298" s="67"/>
      <c r="AQ1298" s="67"/>
    </row>
    <row r="1299" spans="34:43" x14ac:dyDescent="0.45">
      <c r="AH1299" s="67"/>
      <c r="AI1299" s="67"/>
      <c r="AJ1299" s="67"/>
      <c r="AK1299" s="67"/>
      <c r="AL1299" s="67"/>
      <c r="AM1299" s="67"/>
      <c r="AN1299" s="67"/>
      <c r="AO1299" s="67"/>
      <c r="AP1299" s="67"/>
      <c r="AQ1299" s="67"/>
    </row>
    <row r="1300" spans="34:43" x14ac:dyDescent="0.45">
      <c r="AH1300" s="67"/>
      <c r="AI1300" s="67"/>
      <c r="AJ1300" s="67"/>
      <c r="AK1300" s="67"/>
      <c r="AL1300" s="67"/>
      <c r="AM1300" s="67"/>
      <c r="AN1300" s="67"/>
      <c r="AO1300" s="67"/>
      <c r="AP1300" s="67"/>
      <c r="AQ1300" s="67"/>
    </row>
    <row r="1301" spans="34:43" x14ac:dyDescent="0.45">
      <c r="AH1301" s="67"/>
      <c r="AI1301" s="67"/>
      <c r="AJ1301" s="67"/>
      <c r="AK1301" s="67"/>
      <c r="AL1301" s="67"/>
      <c r="AM1301" s="67"/>
      <c r="AN1301" s="67"/>
      <c r="AO1301" s="67"/>
      <c r="AP1301" s="67"/>
      <c r="AQ1301" s="67"/>
    </row>
    <row r="1302" spans="34:43" x14ac:dyDescent="0.45">
      <c r="AH1302" s="67"/>
      <c r="AI1302" s="67"/>
      <c r="AJ1302" s="67"/>
      <c r="AK1302" s="67"/>
      <c r="AL1302" s="67"/>
      <c r="AM1302" s="67"/>
      <c r="AN1302" s="67"/>
      <c r="AO1302" s="67"/>
      <c r="AP1302" s="67"/>
      <c r="AQ1302" s="67"/>
    </row>
    <row r="1303" spans="34:43" x14ac:dyDescent="0.45">
      <c r="AH1303" s="67"/>
      <c r="AI1303" s="67"/>
      <c r="AJ1303" s="67"/>
      <c r="AK1303" s="67"/>
      <c r="AL1303" s="67"/>
      <c r="AM1303" s="67"/>
      <c r="AN1303" s="67"/>
      <c r="AO1303" s="67"/>
      <c r="AP1303" s="67"/>
      <c r="AQ1303" s="67"/>
    </row>
    <row r="1304" spans="34:43" x14ac:dyDescent="0.45">
      <c r="AH1304" s="67"/>
      <c r="AI1304" s="67"/>
      <c r="AJ1304" s="67"/>
      <c r="AK1304" s="67"/>
      <c r="AL1304" s="67"/>
      <c r="AM1304" s="67"/>
      <c r="AN1304" s="67"/>
      <c r="AO1304" s="67"/>
      <c r="AP1304" s="67"/>
      <c r="AQ1304" s="67"/>
    </row>
    <row r="1305" spans="34:43" x14ac:dyDescent="0.45">
      <c r="AH1305" s="67"/>
      <c r="AI1305" s="67"/>
      <c r="AJ1305" s="67"/>
      <c r="AK1305" s="67"/>
      <c r="AL1305" s="67"/>
      <c r="AM1305" s="67"/>
      <c r="AN1305" s="67"/>
      <c r="AO1305" s="67"/>
      <c r="AP1305" s="67"/>
      <c r="AQ1305" s="67"/>
    </row>
    <row r="1306" spans="34:43" x14ac:dyDescent="0.45">
      <c r="AH1306" s="67"/>
      <c r="AI1306" s="67"/>
      <c r="AJ1306" s="67"/>
      <c r="AK1306" s="67"/>
      <c r="AL1306" s="67"/>
      <c r="AM1306" s="67"/>
      <c r="AN1306" s="67"/>
      <c r="AO1306" s="67"/>
      <c r="AP1306" s="67"/>
      <c r="AQ1306" s="67"/>
    </row>
    <row r="1307" spans="34:43" x14ac:dyDescent="0.45">
      <c r="AH1307" s="67"/>
      <c r="AI1307" s="67"/>
      <c r="AJ1307" s="67"/>
      <c r="AK1307" s="67"/>
      <c r="AL1307" s="67"/>
      <c r="AM1307" s="67"/>
      <c r="AN1307" s="67"/>
      <c r="AO1307" s="67"/>
      <c r="AP1307" s="67"/>
      <c r="AQ1307" s="67"/>
    </row>
    <row r="1308" spans="34:43" x14ac:dyDescent="0.45">
      <c r="AH1308" s="67"/>
      <c r="AI1308" s="67"/>
      <c r="AJ1308" s="67"/>
      <c r="AK1308" s="67"/>
      <c r="AL1308" s="67"/>
      <c r="AM1308" s="67"/>
      <c r="AN1308" s="67"/>
      <c r="AO1308" s="67"/>
      <c r="AP1308" s="67"/>
      <c r="AQ1308" s="67"/>
    </row>
    <row r="1309" spans="34:43" x14ac:dyDescent="0.45">
      <c r="AH1309" s="67"/>
      <c r="AI1309" s="67"/>
      <c r="AJ1309" s="67"/>
      <c r="AK1309" s="67"/>
      <c r="AL1309" s="67"/>
      <c r="AM1309" s="67"/>
      <c r="AN1309" s="67"/>
      <c r="AO1309" s="67"/>
      <c r="AP1309" s="67"/>
      <c r="AQ1309" s="67"/>
    </row>
    <row r="1310" spans="34:43" x14ac:dyDescent="0.45">
      <c r="AH1310" s="67"/>
      <c r="AI1310" s="67"/>
      <c r="AJ1310" s="67"/>
      <c r="AK1310" s="67"/>
      <c r="AL1310" s="67"/>
      <c r="AM1310" s="67"/>
      <c r="AN1310" s="67"/>
      <c r="AO1310" s="67"/>
      <c r="AP1310" s="67"/>
      <c r="AQ1310" s="67"/>
    </row>
    <row r="1311" spans="34:43" x14ac:dyDescent="0.45">
      <c r="AH1311" s="67"/>
      <c r="AI1311" s="67"/>
      <c r="AJ1311" s="67"/>
      <c r="AK1311" s="67"/>
      <c r="AL1311" s="67"/>
      <c r="AM1311" s="67"/>
      <c r="AN1311" s="67"/>
      <c r="AO1311" s="67"/>
      <c r="AP1311" s="67"/>
      <c r="AQ1311" s="67"/>
    </row>
    <row r="1312" spans="34:43" x14ac:dyDescent="0.45">
      <c r="AH1312" s="67"/>
      <c r="AI1312" s="67"/>
      <c r="AJ1312" s="67"/>
      <c r="AK1312" s="67"/>
      <c r="AL1312" s="67"/>
      <c r="AM1312" s="67"/>
      <c r="AN1312" s="67"/>
      <c r="AO1312" s="67"/>
      <c r="AP1312" s="67"/>
      <c r="AQ1312" s="67"/>
    </row>
    <row r="1313" spans="34:43" x14ac:dyDescent="0.45">
      <c r="AH1313" s="67"/>
      <c r="AI1313" s="67"/>
      <c r="AJ1313" s="67"/>
      <c r="AK1313" s="67"/>
      <c r="AL1313" s="67"/>
      <c r="AM1313" s="67"/>
      <c r="AN1313" s="67"/>
      <c r="AO1313" s="67"/>
      <c r="AP1313" s="67"/>
      <c r="AQ1313" s="67"/>
    </row>
    <row r="1314" spans="34:43" x14ac:dyDescent="0.45">
      <c r="AH1314" s="67"/>
      <c r="AI1314" s="67"/>
      <c r="AJ1314" s="67"/>
      <c r="AK1314" s="67"/>
      <c r="AL1314" s="67"/>
      <c r="AM1314" s="67"/>
      <c r="AN1314" s="67"/>
      <c r="AO1314" s="67"/>
      <c r="AP1314" s="67"/>
      <c r="AQ1314" s="67"/>
    </row>
    <row r="1315" spans="34:43" x14ac:dyDescent="0.45">
      <c r="AH1315" s="67"/>
      <c r="AI1315" s="67"/>
      <c r="AJ1315" s="67"/>
      <c r="AK1315" s="67"/>
      <c r="AL1315" s="67"/>
      <c r="AM1315" s="67"/>
      <c r="AN1315" s="67"/>
      <c r="AO1315" s="67"/>
      <c r="AP1315" s="67"/>
      <c r="AQ1315" s="67"/>
    </row>
    <row r="1316" spans="34:43" x14ac:dyDescent="0.45">
      <c r="AH1316" s="67"/>
      <c r="AI1316" s="67"/>
      <c r="AJ1316" s="67"/>
      <c r="AK1316" s="67"/>
      <c r="AL1316" s="67"/>
      <c r="AM1316" s="67"/>
      <c r="AN1316" s="67"/>
      <c r="AO1316" s="67"/>
      <c r="AP1316" s="67"/>
      <c r="AQ1316" s="67"/>
    </row>
    <row r="1317" spans="34:43" x14ac:dyDescent="0.45">
      <c r="AH1317" s="67"/>
      <c r="AI1317" s="67"/>
      <c r="AJ1317" s="67"/>
      <c r="AK1317" s="67"/>
      <c r="AL1317" s="67"/>
      <c r="AM1317" s="67"/>
      <c r="AN1317" s="67"/>
      <c r="AO1317" s="67"/>
      <c r="AP1317" s="67"/>
      <c r="AQ1317" s="67"/>
    </row>
    <row r="1318" spans="34:43" x14ac:dyDescent="0.45">
      <c r="AH1318" s="67"/>
      <c r="AI1318" s="67"/>
      <c r="AJ1318" s="67"/>
      <c r="AK1318" s="67"/>
      <c r="AL1318" s="67"/>
      <c r="AM1318" s="67"/>
      <c r="AN1318" s="67"/>
      <c r="AO1318" s="67"/>
      <c r="AP1318" s="67"/>
      <c r="AQ1318" s="67"/>
    </row>
    <row r="1319" spans="34:43" x14ac:dyDescent="0.45">
      <c r="AH1319" s="67"/>
      <c r="AI1319" s="67"/>
      <c r="AJ1319" s="67"/>
      <c r="AK1319" s="67"/>
      <c r="AL1319" s="67"/>
      <c r="AM1319" s="67"/>
      <c r="AN1319" s="67"/>
      <c r="AO1319" s="67"/>
      <c r="AP1319" s="67"/>
      <c r="AQ1319" s="67"/>
    </row>
    <row r="1320" spans="34:43" x14ac:dyDescent="0.45">
      <c r="AH1320" s="67"/>
      <c r="AI1320" s="67"/>
      <c r="AJ1320" s="67"/>
      <c r="AK1320" s="67"/>
      <c r="AL1320" s="67"/>
      <c r="AM1320" s="67"/>
      <c r="AN1320" s="67"/>
      <c r="AO1320" s="67"/>
      <c r="AP1320" s="67"/>
      <c r="AQ1320" s="67"/>
    </row>
    <row r="1321" spans="34:43" x14ac:dyDescent="0.45">
      <c r="AH1321" s="67"/>
      <c r="AI1321" s="67"/>
      <c r="AJ1321" s="67"/>
      <c r="AK1321" s="67"/>
      <c r="AL1321" s="67"/>
      <c r="AM1321" s="67"/>
      <c r="AN1321" s="67"/>
      <c r="AO1321" s="67"/>
      <c r="AP1321" s="67"/>
      <c r="AQ1321" s="67"/>
    </row>
    <row r="1322" spans="34:43" x14ac:dyDescent="0.45">
      <c r="AH1322" s="67"/>
      <c r="AI1322" s="67"/>
      <c r="AJ1322" s="67"/>
      <c r="AK1322" s="67"/>
      <c r="AL1322" s="67"/>
      <c r="AM1322" s="67"/>
      <c r="AN1322" s="67"/>
      <c r="AO1322" s="67"/>
      <c r="AP1322" s="67"/>
      <c r="AQ1322" s="67"/>
    </row>
    <row r="1323" spans="34:43" x14ac:dyDescent="0.45">
      <c r="AH1323" s="67"/>
      <c r="AI1323" s="67"/>
      <c r="AJ1323" s="67"/>
      <c r="AK1323" s="67"/>
      <c r="AL1323" s="67"/>
      <c r="AM1323" s="67"/>
      <c r="AN1323" s="67"/>
      <c r="AO1323" s="67"/>
      <c r="AP1323" s="67"/>
      <c r="AQ1323" s="67"/>
    </row>
    <row r="1324" spans="34:43" x14ac:dyDescent="0.45">
      <c r="AH1324" s="67"/>
      <c r="AI1324" s="67"/>
      <c r="AJ1324" s="67"/>
      <c r="AK1324" s="67"/>
      <c r="AL1324" s="67"/>
      <c r="AM1324" s="67"/>
      <c r="AN1324" s="67"/>
      <c r="AO1324" s="67"/>
      <c r="AP1324" s="67"/>
      <c r="AQ1324" s="67"/>
    </row>
    <row r="1325" spans="34:43" x14ac:dyDescent="0.45">
      <c r="AH1325" s="67"/>
      <c r="AI1325" s="67"/>
      <c r="AJ1325" s="67"/>
      <c r="AK1325" s="67"/>
      <c r="AL1325" s="67"/>
      <c r="AM1325" s="67"/>
      <c r="AN1325" s="67"/>
      <c r="AO1325" s="67"/>
      <c r="AP1325" s="67"/>
      <c r="AQ1325" s="67"/>
    </row>
    <row r="1326" spans="34:43" x14ac:dyDescent="0.45">
      <c r="AH1326" s="67"/>
      <c r="AI1326" s="67"/>
      <c r="AJ1326" s="67"/>
      <c r="AK1326" s="67"/>
      <c r="AL1326" s="67"/>
      <c r="AM1326" s="67"/>
      <c r="AN1326" s="67"/>
      <c r="AO1326" s="67"/>
      <c r="AP1326" s="67"/>
      <c r="AQ1326" s="67"/>
    </row>
    <row r="1327" spans="34:43" x14ac:dyDescent="0.45">
      <c r="AH1327" s="67"/>
      <c r="AI1327" s="67"/>
      <c r="AJ1327" s="67"/>
      <c r="AK1327" s="67"/>
      <c r="AL1327" s="67"/>
      <c r="AM1327" s="67"/>
      <c r="AN1327" s="67"/>
      <c r="AO1327" s="67"/>
      <c r="AP1327" s="67"/>
      <c r="AQ1327" s="67"/>
    </row>
    <row r="1328" spans="34:43" x14ac:dyDescent="0.45">
      <c r="AH1328" s="67"/>
      <c r="AI1328" s="67"/>
      <c r="AJ1328" s="67"/>
      <c r="AK1328" s="67"/>
      <c r="AL1328" s="67"/>
      <c r="AM1328" s="67"/>
      <c r="AN1328" s="67"/>
      <c r="AO1328" s="67"/>
      <c r="AP1328" s="67"/>
      <c r="AQ1328" s="67"/>
    </row>
    <row r="1329" spans="34:43" x14ac:dyDescent="0.45">
      <c r="AH1329" s="67"/>
      <c r="AI1329" s="67"/>
      <c r="AJ1329" s="67"/>
      <c r="AK1329" s="67"/>
      <c r="AL1329" s="67"/>
      <c r="AM1329" s="67"/>
      <c r="AN1329" s="67"/>
      <c r="AO1329" s="67"/>
      <c r="AP1329" s="67"/>
      <c r="AQ1329" s="67"/>
    </row>
    <row r="1330" spans="34:43" x14ac:dyDescent="0.45">
      <c r="AH1330" s="67"/>
      <c r="AI1330" s="67"/>
      <c r="AJ1330" s="67"/>
      <c r="AK1330" s="67"/>
      <c r="AL1330" s="67"/>
      <c r="AM1330" s="67"/>
      <c r="AN1330" s="67"/>
      <c r="AO1330" s="67"/>
      <c r="AP1330" s="67"/>
      <c r="AQ1330" s="67"/>
    </row>
    <row r="1331" spans="34:43" x14ac:dyDescent="0.45">
      <c r="AH1331" s="67"/>
      <c r="AI1331" s="67"/>
      <c r="AJ1331" s="67"/>
      <c r="AK1331" s="67"/>
      <c r="AL1331" s="67"/>
      <c r="AM1331" s="67"/>
      <c r="AN1331" s="67"/>
      <c r="AO1331" s="67"/>
      <c r="AP1331" s="67"/>
      <c r="AQ1331" s="67"/>
    </row>
    <row r="1332" spans="34:43" x14ac:dyDescent="0.45">
      <c r="AH1332" s="67"/>
      <c r="AI1332" s="67"/>
      <c r="AJ1332" s="67"/>
      <c r="AK1332" s="67"/>
      <c r="AL1332" s="67"/>
      <c r="AM1332" s="67"/>
      <c r="AN1332" s="67"/>
      <c r="AO1332" s="67"/>
      <c r="AP1332" s="67"/>
      <c r="AQ1332" s="67"/>
    </row>
    <row r="1333" spans="34:43" x14ac:dyDescent="0.45">
      <c r="AH1333" s="67"/>
      <c r="AI1333" s="67"/>
      <c r="AJ1333" s="67"/>
      <c r="AK1333" s="67"/>
      <c r="AL1333" s="67"/>
      <c r="AM1333" s="67"/>
      <c r="AN1333" s="67"/>
      <c r="AO1333" s="67"/>
      <c r="AP1333" s="67"/>
      <c r="AQ1333" s="67"/>
    </row>
    <row r="1334" spans="34:43" x14ac:dyDescent="0.45">
      <c r="AH1334" s="67"/>
      <c r="AI1334" s="67"/>
      <c r="AJ1334" s="67"/>
      <c r="AK1334" s="67"/>
      <c r="AL1334" s="67"/>
      <c r="AM1334" s="67"/>
      <c r="AN1334" s="67"/>
      <c r="AO1334" s="67"/>
      <c r="AP1334" s="67"/>
      <c r="AQ1334" s="67"/>
    </row>
    <row r="1335" spans="34:43" x14ac:dyDescent="0.45">
      <c r="AH1335" s="67"/>
      <c r="AI1335" s="67"/>
      <c r="AJ1335" s="67"/>
      <c r="AK1335" s="67"/>
      <c r="AL1335" s="67"/>
      <c r="AM1335" s="67"/>
      <c r="AN1335" s="67"/>
      <c r="AO1335" s="67"/>
      <c r="AP1335" s="67"/>
      <c r="AQ1335" s="67"/>
    </row>
    <row r="1336" spans="34:43" x14ac:dyDescent="0.45">
      <c r="AH1336" s="67"/>
      <c r="AI1336" s="67"/>
      <c r="AJ1336" s="67"/>
      <c r="AK1336" s="67"/>
      <c r="AL1336" s="67"/>
      <c r="AM1336" s="67"/>
      <c r="AN1336" s="67"/>
      <c r="AO1336" s="67"/>
      <c r="AP1336" s="67"/>
      <c r="AQ1336" s="67"/>
    </row>
    <row r="1337" spans="34:43" x14ac:dyDescent="0.45">
      <c r="AH1337" s="67"/>
      <c r="AI1337" s="67"/>
      <c r="AJ1337" s="67"/>
      <c r="AK1337" s="67"/>
      <c r="AL1337" s="67"/>
      <c r="AM1337" s="67"/>
      <c r="AN1337" s="67"/>
      <c r="AO1337" s="67"/>
      <c r="AP1337" s="67"/>
      <c r="AQ1337" s="67"/>
    </row>
    <row r="1338" spans="34:43" x14ac:dyDescent="0.45">
      <c r="AH1338" s="67"/>
      <c r="AI1338" s="67"/>
      <c r="AJ1338" s="67"/>
      <c r="AK1338" s="67"/>
      <c r="AL1338" s="67"/>
      <c r="AM1338" s="67"/>
      <c r="AN1338" s="67"/>
      <c r="AO1338" s="67"/>
      <c r="AP1338" s="67"/>
      <c r="AQ1338" s="67"/>
    </row>
    <row r="1339" spans="34:43" x14ac:dyDescent="0.45">
      <c r="AH1339" s="67"/>
      <c r="AI1339" s="67"/>
      <c r="AJ1339" s="67"/>
      <c r="AK1339" s="67"/>
      <c r="AL1339" s="67"/>
      <c r="AM1339" s="67"/>
      <c r="AN1339" s="67"/>
      <c r="AO1339" s="67"/>
      <c r="AP1339" s="67"/>
      <c r="AQ1339" s="67"/>
    </row>
    <row r="1340" spans="34:43" x14ac:dyDescent="0.45">
      <c r="AH1340" s="67"/>
      <c r="AI1340" s="67"/>
      <c r="AJ1340" s="67"/>
      <c r="AK1340" s="67"/>
      <c r="AL1340" s="67"/>
      <c r="AM1340" s="67"/>
      <c r="AN1340" s="67"/>
      <c r="AO1340" s="67"/>
      <c r="AP1340" s="67"/>
      <c r="AQ1340" s="67"/>
    </row>
    <row r="1341" spans="34:43" x14ac:dyDescent="0.45">
      <c r="AH1341" s="67"/>
      <c r="AI1341" s="67"/>
      <c r="AJ1341" s="67"/>
      <c r="AK1341" s="67"/>
      <c r="AL1341" s="67"/>
      <c r="AM1341" s="67"/>
      <c r="AN1341" s="67"/>
      <c r="AO1341" s="67"/>
      <c r="AP1341" s="67"/>
      <c r="AQ1341" s="67"/>
    </row>
    <row r="1342" spans="34:43" x14ac:dyDescent="0.45">
      <c r="AH1342" s="67"/>
      <c r="AI1342" s="67"/>
      <c r="AJ1342" s="67"/>
      <c r="AK1342" s="67"/>
      <c r="AL1342" s="67"/>
      <c r="AM1342" s="67"/>
      <c r="AN1342" s="67"/>
      <c r="AO1342" s="67"/>
      <c r="AP1342" s="67"/>
      <c r="AQ1342" s="67"/>
    </row>
    <row r="1343" spans="34:43" x14ac:dyDescent="0.45">
      <c r="AH1343" s="67"/>
      <c r="AI1343" s="67"/>
      <c r="AJ1343" s="67"/>
      <c r="AK1343" s="67"/>
      <c r="AL1343" s="67"/>
      <c r="AM1343" s="67"/>
      <c r="AN1343" s="67"/>
      <c r="AO1343" s="67"/>
      <c r="AP1343" s="67"/>
      <c r="AQ1343" s="67"/>
    </row>
    <row r="1344" spans="34:43" x14ac:dyDescent="0.45">
      <c r="AH1344" s="67"/>
      <c r="AI1344" s="67"/>
      <c r="AJ1344" s="67"/>
      <c r="AK1344" s="67"/>
      <c r="AL1344" s="67"/>
      <c r="AM1344" s="67"/>
      <c r="AN1344" s="67"/>
      <c r="AO1344" s="67"/>
      <c r="AP1344" s="67"/>
      <c r="AQ1344" s="67"/>
    </row>
    <row r="1345" spans="34:43" x14ac:dyDescent="0.45">
      <c r="AH1345" s="67"/>
      <c r="AI1345" s="67"/>
      <c r="AJ1345" s="67"/>
      <c r="AK1345" s="67"/>
      <c r="AL1345" s="67"/>
      <c r="AM1345" s="67"/>
      <c r="AN1345" s="67"/>
      <c r="AO1345" s="67"/>
      <c r="AP1345" s="67"/>
      <c r="AQ1345" s="67"/>
    </row>
    <row r="1346" spans="34:43" x14ac:dyDescent="0.45">
      <c r="AH1346" s="67"/>
      <c r="AI1346" s="67"/>
      <c r="AJ1346" s="67"/>
      <c r="AK1346" s="67"/>
      <c r="AL1346" s="67"/>
      <c r="AM1346" s="67"/>
      <c r="AN1346" s="67"/>
      <c r="AO1346" s="67"/>
      <c r="AP1346" s="67"/>
      <c r="AQ1346" s="67"/>
    </row>
    <row r="1347" spans="34:43" x14ac:dyDescent="0.45">
      <c r="AH1347" s="67"/>
      <c r="AI1347" s="67"/>
      <c r="AJ1347" s="67"/>
      <c r="AK1347" s="67"/>
      <c r="AL1347" s="67"/>
      <c r="AM1347" s="67"/>
      <c r="AN1347" s="67"/>
      <c r="AO1347" s="67"/>
      <c r="AP1347" s="67"/>
      <c r="AQ1347" s="67"/>
    </row>
    <row r="1348" spans="34:43" x14ac:dyDescent="0.45">
      <c r="AH1348" s="67"/>
      <c r="AI1348" s="67"/>
      <c r="AJ1348" s="67"/>
      <c r="AK1348" s="67"/>
      <c r="AL1348" s="67"/>
      <c r="AM1348" s="67"/>
      <c r="AN1348" s="67"/>
      <c r="AO1348" s="67"/>
      <c r="AP1348" s="67"/>
      <c r="AQ1348" s="67"/>
    </row>
    <row r="1349" spans="34:43" x14ac:dyDescent="0.45">
      <c r="AH1349" s="67"/>
      <c r="AI1349" s="67"/>
      <c r="AJ1349" s="67"/>
      <c r="AK1349" s="67"/>
      <c r="AL1349" s="67"/>
      <c r="AM1349" s="67"/>
      <c r="AN1349" s="67"/>
      <c r="AO1349" s="67"/>
      <c r="AP1349" s="67"/>
      <c r="AQ1349" s="67"/>
    </row>
    <row r="1350" spans="34:43" x14ac:dyDescent="0.45">
      <c r="AH1350" s="67"/>
      <c r="AI1350" s="67"/>
      <c r="AJ1350" s="67"/>
      <c r="AK1350" s="67"/>
      <c r="AL1350" s="67"/>
      <c r="AM1350" s="67"/>
      <c r="AN1350" s="67"/>
      <c r="AO1350" s="67"/>
      <c r="AP1350" s="67"/>
      <c r="AQ1350" s="67"/>
    </row>
    <row r="1351" spans="34:43" x14ac:dyDescent="0.45">
      <c r="AH1351" s="67"/>
      <c r="AI1351" s="67"/>
      <c r="AJ1351" s="67"/>
      <c r="AK1351" s="67"/>
      <c r="AL1351" s="67"/>
      <c r="AM1351" s="67"/>
      <c r="AN1351" s="67"/>
      <c r="AO1351" s="67"/>
      <c r="AP1351" s="67"/>
      <c r="AQ1351" s="67"/>
    </row>
    <row r="1352" spans="34:43" x14ac:dyDescent="0.45">
      <c r="AH1352" s="67"/>
      <c r="AI1352" s="67"/>
      <c r="AJ1352" s="67"/>
      <c r="AK1352" s="67"/>
      <c r="AL1352" s="67"/>
      <c r="AM1352" s="67"/>
      <c r="AN1352" s="67"/>
      <c r="AO1352" s="67"/>
      <c r="AP1352" s="67"/>
      <c r="AQ1352" s="67"/>
    </row>
    <row r="1353" spans="34:43" x14ac:dyDescent="0.45">
      <c r="AH1353" s="67"/>
      <c r="AI1353" s="67"/>
      <c r="AJ1353" s="67"/>
      <c r="AK1353" s="67"/>
      <c r="AL1353" s="67"/>
      <c r="AM1353" s="67"/>
      <c r="AN1353" s="67"/>
      <c r="AO1353" s="67"/>
      <c r="AP1353" s="67"/>
      <c r="AQ1353" s="67"/>
    </row>
    <row r="1354" spans="34:43" x14ac:dyDescent="0.45">
      <c r="AH1354" s="67"/>
      <c r="AI1354" s="67"/>
      <c r="AJ1354" s="67"/>
      <c r="AK1354" s="67"/>
      <c r="AL1354" s="67"/>
      <c r="AM1354" s="67"/>
      <c r="AN1354" s="67"/>
      <c r="AO1354" s="67"/>
      <c r="AP1354" s="67"/>
      <c r="AQ1354" s="67"/>
    </row>
    <row r="1355" spans="34:43" x14ac:dyDescent="0.45">
      <c r="AH1355" s="67"/>
      <c r="AI1355" s="67"/>
      <c r="AJ1355" s="67"/>
      <c r="AK1355" s="67"/>
      <c r="AL1355" s="67"/>
      <c r="AM1355" s="67"/>
      <c r="AN1355" s="67"/>
      <c r="AO1355" s="67"/>
      <c r="AP1355" s="67"/>
      <c r="AQ1355" s="67"/>
    </row>
    <row r="1356" spans="34:43" x14ac:dyDescent="0.45">
      <c r="AH1356" s="67"/>
      <c r="AI1356" s="67"/>
      <c r="AJ1356" s="67"/>
      <c r="AK1356" s="67"/>
      <c r="AL1356" s="67"/>
      <c r="AM1356" s="67"/>
      <c r="AN1356" s="67"/>
      <c r="AO1356" s="67"/>
      <c r="AP1356" s="67"/>
      <c r="AQ1356" s="67"/>
    </row>
    <row r="1357" spans="34:43" x14ac:dyDescent="0.45">
      <c r="AH1357" s="67"/>
      <c r="AI1357" s="67"/>
      <c r="AJ1357" s="67"/>
      <c r="AK1357" s="67"/>
      <c r="AL1357" s="67"/>
      <c r="AM1357" s="67"/>
      <c r="AN1357" s="67"/>
      <c r="AO1357" s="67"/>
      <c r="AP1357" s="67"/>
      <c r="AQ1357" s="67"/>
    </row>
    <row r="1358" spans="34:43" x14ac:dyDescent="0.45">
      <c r="AH1358" s="67"/>
      <c r="AI1358" s="67"/>
      <c r="AJ1358" s="67"/>
      <c r="AK1358" s="67"/>
      <c r="AL1358" s="67"/>
      <c r="AM1358" s="67"/>
      <c r="AN1358" s="67"/>
      <c r="AO1358" s="67"/>
      <c r="AP1358" s="67"/>
      <c r="AQ1358" s="67"/>
    </row>
    <row r="1359" spans="34:43" x14ac:dyDescent="0.45">
      <c r="AH1359" s="67"/>
      <c r="AI1359" s="67"/>
      <c r="AJ1359" s="67"/>
      <c r="AK1359" s="67"/>
      <c r="AL1359" s="67"/>
      <c r="AM1359" s="67"/>
      <c r="AN1359" s="67"/>
      <c r="AO1359" s="67"/>
      <c r="AP1359" s="67"/>
      <c r="AQ1359" s="67"/>
    </row>
    <row r="1360" spans="34:43" x14ac:dyDescent="0.45">
      <c r="AH1360" s="67"/>
      <c r="AI1360" s="67"/>
      <c r="AJ1360" s="67"/>
      <c r="AK1360" s="67"/>
      <c r="AL1360" s="67"/>
      <c r="AM1360" s="67"/>
      <c r="AN1360" s="67"/>
      <c r="AO1360" s="67"/>
      <c r="AP1360" s="67"/>
      <c r="AQ1360" s="67"/>
    </row>
    <row r="1361" spans="34:43" x14ac:dyDescent="0.45">
      <c r="AH1361" s="67"/>
      <c r="AI1361" s="67"/>
      <c r="AJ1361" s="67"/>
      <c r="AK1361" s="67"/>
      <c r="AL1361" s="67"/>
      <c r="AM1361" s="67"/>
      <c r="AN1361" s="67"/>
      <c r="AO1361" s="67"/>
      <c r="AP1361" s="67"/>
      <c r="AQ1361" s="67"/>
    </row>
    <row r="1362" spans="34:43" x14ac:dyDescent="0.45">
      <c r="AH1362" s="67"/>
      <c r="AI1362" s="67"/>
      <c r="AJ1362" s="67"/>
      <c r="AK1362" s="67"/>
      <c r="AL1362" s="67"/>
      <c r="AM1362" s="67"/>
      <c r="AN1362" s="67"/>
      <c r="AO1362" s="67"/>
      <c r="AP1362" s="67"/>
      <c r="AQ1362" s="67"/>
    </row>
    <row r="1363" spans="34:43" x14ac:dyDescent="0.45">
      <c r="AH1363" s="67"/>
      <c r="AI1363" s="67"/>
      <c r="AJ1363" s="67"/>
      <c r="AK1363" s="67"/>
      <c r="AL1363" s="67"/>
      <c r="AM1363" s="67"/>
      <c r="AN1363" s="67"/>
      <c r="AO1363" s="67"/>
      <c r="AP1363" s="67"/>
      <c r="AQ1363" s="67"/>
    </row>
    <row r="1364" spans="34:43" x14ac:dyDescent="0.45">
      <c r="AH1364" s="67"/>
      <c r="AI1364" s="67"/>
      <c r="AJ1364" s="67"/>
      <c r="AK1364" s="67"/>
      <c r="AL1364" s="67"/>
      <c r="AM1364" s="67"/>
      <c r="AN1364" s="67"/>
      <c r="AO1364" s="67"/>
      <c r="AP1364" s="67"/>
      <c r="AQ1364" s="67"/>
    </row>
    <row r="1365" spans="34:43" x14ac:dyDescent="0.45">
      <c r="AH1365" s="67"/>
      <c r="AI1365" s="67"/>
      <c r="AJ1365" s="67"/>
      <c r="AK1365" s="67"/>
      <c r="AL1365" s="67"/>
      <c r="AM1365" s="67"/>
      <c r="AN1365" s="67"/>
      <c r="AO1365" s="67"/>
      <c r="AP1365" s="67"/>
      <c r="AQ1365" s="67"/>
    </row>
    <row r="1366" spans="34:43" x14ac:dyDescent="0.45">
      <c r="AH1366" s="67"/>
      <c r="AI1366" s="67"/>
      <c r="AJ1366" s="67"/>
      <c r="AK1366" s="67"/>
      <c r="AL1366" s="67"/>
      <c r="AM1366" s="67"/>
      <c r="AN1366" s="67"/>
      <c r="AO1366" s="67"/>
      <c r="AP1366" s="67"/>
      <c r="AQ1366" s="67"/>
    </row>
    <row r="1367" spans="34:43" x14ac:dyDescent="0.45">
      <c r="AH1367" s="67"/>
      <c r="AI1367" s="67"/>
      <c r="AJ1367" s="67"/>
      <c r="AK1367" s="67"/>
      <c r="AL1367" s="67"/>
      <c r="AM1367" s="67"/>
      <c r="AN1367" s="67"/>
      <c r="AO1367" s="67"/>
      <c r="AP1367" s="67"/>
      <c r="AQ1367" s="67"/>
    </row>
    <row r="1368" spans="34:43" x14ac:dyDescent="0.45">
      <c r="AH1368" s="67"/>
      <c r="AI1368" s="67"/>
      <c r="AJ1368" s="67"/>
      <c r="AK1368" s="67"/>
      <c r="AL1368" s="67"/>
      <c r="AM1368" s="67"/>
      <c r="AN1368" s="67"/>
      <c r="AO1368" s="67"/>
      <c r="AP1368" s="67"/>
      <c r="AQ1368" s="67"/>
    </row>
    <row r="1369" spans="34:43" x14ac:dyDescent="0.45">
      <c r="AH1369" s="67"/>
      <c r="AI1369" s="67"/>
      <c r="AJ1369" s="67"/>
      <c r="AK1369" s="67"/>
      <c r="AL1369" s="67"/>
      <c r="AM1369" s="67"/>
      <c r="AN1369" s="67"/>
      <c r="AO1369" s="67"/>
      <c r="AP1369" s="67"/>
      <c r="AQ1369" s="67"/>
    </row>
    <row r="1370" spans="34:43" x14ac:dyDescent="0.45">
      <c r="AH1370" s="67"/>
      <c r="AI1370" s="67"/>
      <c r="AJ1370" s="67"/>
      <c r="AK1370" s="67"/>
      <c r="AL1370" s="67"/>
      <c r="AM1370" s="67"/>
      <c r="AN1370" s="67"/>
      <c r="AO1370" s="67"/>
      <c r="AP1370" s="67"/>
      <c r="AQ1370" s="67"/>
    </row>
    <row r="1371" spans="34:43" x14ac:dyDescent="0.45">
      <c r="AH1371" s="67"/>
      <c r="AI1371" s="67"/>
      <c r="AJ1371" s="67"/>
      <c r="AK1371" s="67"/>
      <c r="AL1371" s="67"/>
      <c r="AM1371" s="67"/>
      <c r="AN1371" s="67"/>
      <c r="AO1371" s="67"/>
      <c r="AP1371" s="67"/>
      <c r="AQ1371" s="67"/>
    </row>
    <row r="1372" spans="34:43" x14ac:dyDescent="0.45">
      <c r="AH1372" s="67"/>
      <c r="AI1372" s="67"/>
      <c r="AJ1372" s="67"/>
      <c r="AK1372" s="67"/>
      <c r="AL1372" s="67"/>
      <c r="AM1372" s="67"/>
      <c r="AN1372" s="67"/>
      <c r="AO1372" s="67"/>
      <c r="AP1372" s="67"/>
      <c r="AQ1372" s="67"/>
    </row>
    <row r="1373" spans="34:43" x14ac:dyDescent="0.45">
      <c r="AH1373" s="67"/>
      <c r="AI1373" s="67"/>
      <c r="AJ1373" s="67"/>
      <c r="AK1373" s="67"/>
      <c r="AL1373" s="67"/>
      <c r="AM1373" s="67"/>
      <c r="AN1373" s="67"/>
      <c r="AO1373" s="67"/>
      <c r="AP1373" s="67"/>
      <c r="AQ1373" s="67"/>
    </row>
    <row r="1374" spans="34:43" x14ac:dyDescent="0.45">
      <c r="AH1374" s="67"/>
      <c r="AI1374" s="67"/>
      <c r="AJ1374" s="67"/>
      <c r="AK1374" s="67"/>
      <c r="AL1374" s="67"/>
      <c r="AM1374" s="67"/>
      <c r="AN1374" s="67"/>
      <c r="AO1374" s="67"/>
      <c r="AP1374" s="67"/>
      <c r="AQ1374" s="67"/>
    </row>
    <row r="1375" spans="34:43" x14ac:dyDescent="0.45">
      <c r="AH1375" s="67"/>
      <c r="AI1375" s="67"/>
      <c r="AJ1375" s="67"/>
      <c r="AK1375" s="67"/>
      <c r="AL1375" s="67"/>
      <c r="AM1375" s="67"/>
      <c r="AN1375" s="67"/>
      <c r="AO1375" s="67"/>
      <c r="AP1375" s="67"/>
      <c r="AQ1375" s="67"/>
    </row>
    <row r="1376" spans="34:43" x14ac:dyDescent="0.45">
      <c r="AH1376" s="67"/>
      <c r="AI1376" s="67"/>
      <c r="AJ1376" s="67"/>
      <c r="AK1376" s="67"/>
      <c r="AL1376" s="67"/>
      <c r="AM1376" s="67"/>
      <c r="AN1376" s="67"/>
      <c r="AO1376" s="67"/>
      <c r="AP1376" s="67"/>
      <c r="AQ1376" s="67"/>
    </row>
    <row r="1377" spans="34:43" x14ac:dyDescent="0.45">
      <c r="AH1377" s="67"/>
      <c r="AI1377" s="67"/>
      <c r="AJ1377" s="67"/>
      <c r="AK1377" s="67"/>
      <c r="AL1377" s="67"/>
      <c r="AM1377" s="67"/>
      <c r="AN1377" s="67"/>
      <c r="AO1377" s="67"/>
      <c r="AP1377" s="67"/>
      <c r="AQ1377" s="67"/>
    </row>
    <row r="1378" spans="34:43" x14ac:dyDescent="0.45">
      <c r="AH1378" s="67"/>
      <c r="AI1378" s="67"/>
      <c r="AJ1378" s="67"/>
      <c r="AK1378" s="67"/>
      <c r="AL1378" s="67"/>
      <c r="AM1378" s="67"/>
      <c r="AN1378" s="67"/>
      <c r="AO1378" s="67"/>
      <c r="AP1378" s="67"/>
      <c r="AQ1378" s="67"/>
    </row>
    <row r="1379" spans="34:43" x14ac:dyDescent="0.45">
      <c r="AH1379" s="67"/>
      <c r="AI1379" s="67"/>
      <c r="AJ1379" s="67"/>
      <c r="AK1379" s="67"/>
      <c r="AL1379" s="67"/>
      <c r="AM1379" s="67"/>
      <c r="AN1379" s="67"/>
      <c r="AO1379" s="67"/>
      <c r="AP1379" s="67"/>
      <c r="AQ1379" s="67"/>
    </row>
    <row r="1380" spans="34:43" x14ac:dyDescent="0.45">
      <c r="AH1380" s="67"/>
      <c r="AI1380" s="67"/>
      <c r="AJ1380" s="67"/>
      <c r="AK1380" s="67"/>
      <c r="AL1380" s="67"/>
      <c r="AM1380" s="67"/>
      <c r="AN1380" s="67"/>
      <c r="AO1380" s="67"/>
      <c r="AP1380" s="67"/>
      <c r="AQ1380" s="67"/>
    </row>
    <row r="1381" spans="34:43" x14ac:dyDescent="0.45">
      <c r="AH1381" s="67"/>
      <c r="AI1381" s="67"/>
      <c r="AJ1381" s="67"/>
      <c r="AK1381" s="67"/>
      <c r="AL1381" s="67"/>
      <c r="AM1381" s="67"/>
      <c r="AN1381" s="67"/>
      <c r="AO1381" s="67"/>
      <c r="AP1381" s="67"/>
      <c r="AQ1381" s="67"/>
    </row>
    <row r="1382" spans="34:43" x14ac:dyDescent="0.45">
      <c r="AH1382" s="67"/>
      <c r="AI1382" s="67"/>
      <c r="AJ1382" s="67"/>
      <c r="AK1382" s="67"/>
      <c r="AL1382" s="67"/>
      <c r="AM1382" s="67"/>
      <c r="AN1382" s="67"/>
      <c r="AO1382" s="67"/>
      <c r="AP1382" s="67"/>
      <c r="AQ1382" s="67"/>
    </row>
    <row r="1383" spans="34:43" x14ac:dyDescent="0.45">
      <c r="AH1383" s="67"/>
      <c r="AI1383" s="67"/>
      <c r="AJ1383" s="67"/>
      <c r="AK1383" s="67"/>
      <c r="AL1383" s="67"/>
      <c r="AM1383" s="67"/>
      <c r="AN1383" s="67"/>
      <c r="AO1383" s="67"/>
      <c r="AP1383" s="67"/>
      <c r="AQ1383" s="67"/>
    </row>
    <row r="1384" spans="34:43" x14ac:dyDescent="0.45">
      <c r="AH1384" s="67"/>
      <c r="AI1384" s="67"/>
      <c r="AJ1384" s="67"/>
      <c r="AK1384" s="67"/>
      <c r="AL1384" s="67"/>
      <c r="AM1384" s="67"/>
      <c r="AN1384" s="67"/>
      <c r="AO1384" s="67"/>
      <c r="AP1384" s="67"/>
      <c r="AQ1384" s="67"/>
    </row>
    <row r="1385" spans="34:43" x14ac:dyDescent="0.45">
      <c r="AH1385" s="67"/>
      <c r="AI1385" s="67"/>
      <c r="AJ1385" s="67"/>
      <c r="AK1385" s="67"/>
      <c r="AL1385" s="67"/>
      <c r="AM1385" s="67"/>
      <c r="AN1385" s="67"/>
      <c r="AO1385" s="67"/>
      <c r="AP1385" s="67"/>
      <c r="AQ1385" s="67"/>
    </row>
    <row r="1386" spans="34:43" x14ac:dyDescent="0.45">
      <c r="AH1386" s="67"/>
      <c r="AI1386" s="67"/>
      <c r="AJ1386" s="67"/>
      <c r="AK1386" s="67"/>
      <c r="AL1386" s="67"/>
      <c r="AM1386" s="67"/>
      <c r="AN1386" s="67"/>
      <c r="AO1386" s="67"/>
      <c r="AP1386" s="67"/>
      <c r="AQ1386" s="67"/>
    </row>
    <row r="1387" spans="34:43" x14ac:dyDescent="0.45">
      <c r="AH1387" s="67"/>
      <c r="AI1387" s="67"/>
      <c r="AJ1387" s="67"/>
      <c r="AK1387" s="67"/>
      <c r="AL1387" s="67"/>
      <c r="AM1387" s="67"/>
      <c r="AN1387" s="67"/>
      <c r="AO1387" s="67"/>
      <c r="AP1387" s="67"/>
      <c r="AQ1387" s="67"/>
    </row>
    <row r="1388" spans="34:43" x14ac:dyDescent="0.45">
      <c r="AH1388" s="67"/>
      <c r="AI1388" s="67"/>
      <c r="AJ1388" s="67"/>
      <c r="AK1388" s="67"/>
      <c r="AL1388" s="67"/>
      <c r="AM1388" s="67"/>
      <c r="AN1388" s="67"/>
      <c r="AO1388" s="67"/>
      <c r="AP1388" s="67"/>
      <c r="AQ1388" s="67"/>
    </row>
    <row r="1389" spans="34:43" x14ac:dyDescent="0.45">
      <c r="AH1389" s="67"/>
      <c r="AI1389" s="67"/>
      <c r="AJ1389" s="67"/>
      <c r="AK1389" s="67"/>
      <c r="AL1389" s="67"/>
      <c r="AM1389" s="67"/>
      <c r="AN1389" s="67"/>
      <c r="AO1389" s="67"/>
      <c r="AP1389" s="67"/>
      <c r="AQ1389" s="67"/>
    </row>
    <row r="1390" spans="34:43" x14ac:dyDescent="0.45">
      <c r="AH1390" s="67"/>
      <c r="AI1390" s="67"/>
      <c r="AJ1390" s="67"/>
      <c r="AK1390" s="67"/>
      <c r="AL1390" s="67"/>
      <c r="AM1390" s="67"/>
      <c r="AN1390" s="67"/>
      <c r="AO1390" s="67"/>
      <c r="AP1390" s="67"/>
      <c r="AQ1390" s="67"/>
    </row>
    <row r="1391" spans="34:43" x14ac:dyDescent="0.45">
      <c r="AH1391" s="67"/>
      <c r="AI1391" s="67"/>
      <c r="AJ1391" s="67"/>
      <c r="AK1391" s="67"/>
      <c r="AL1391" s="67"/>
      <c r="AM1391" s="67"/>
      <c r="AN1391" s="67"/>
      <c r="AO1391" s="67"/>
      <c r="AP1391" s="67"/>
      <c r="AQ1391" s="67"/>
    </row>
    <row r="1392" spans="34:43" x14ac:dyDescent="0.45">
      <c r="AH1392" s="67"/>
      <c r="AI1392" s="67"/>
      <c r="AJ1392" s="67"/>
      <c r="AK1392" s="67"/>
      <c r="AL1392" s="67"/>
      <c r="AM1392" s="67"/>
      <c r="AN1392" s="67"/>
      <c r="AO1392" s="67"/>
      <c r="AP1392" s="67"/>
      <c r="AQ1392" s="67"/>
    </row>
    <row r="1393" spans="34:43" x14ac:dyDescent="0.45">
      <c r="AH1393" s="67"/>
      <c r="AI1393" s="67"/>
      <c r="AJ1393" s="67"/>
      <c r="AK1393" s="67"/>
      <c r="AL1393" s="67"/>
      <c r="AM1393" s="67"/>
      <c r="AN1393" s="67"/>
      <c r="AO1393" s="67"/>
      <c r="AP1393" s="67"/>
      <c r="AQ1393" s="67"/>
    </row>
    <row r="1394" spans="34:43" x14ac:dyDescent="0.45">
      <c r="AH1394" s="67"/>
      <c r="AI1394" s="67"/>
      <c r="AJ1394" s="67"/>
      <c r="AK1394" s="67"/>
      <c r="AL1394" s="67"/>
      <c r="AM1394" s="67"/>
      <c r="AN1394" s="67"/>
      <c r="AO1394" s="67"/>
      <c r="AP1394" s="67"/>
      <c r="AQ1394" s="67"/>
    </row>
    <row r="1395" spans="34:43" x14ac:dyDescent="0.45">
      <c r="AH1395" s="67"/>
      <c r="AI1395" s="67"/>
      <c r="AJ1395" s="67"/>
      <c r="AK1395" s="67"/>
      <c r="AL1395" s="67"/>
      <c r="AM1395" s="67"/>
      <c r="AN1395" s="67"/>
      <c r="AO1395" s="67"/>
      <c r="AP1395" s="67"/>
      <c r="AQ1395" s="67"/>
    </row>
    <row r="1396" spans="34:43" x14ac:dyDescent="0.45">
      <c r="AH1396" s="67"/>
      <c r="AI1396" s="67"/>
      <c r="AJ1396" s="67"/>
      <c r="AK1396" s="67"/>
      <c r="AL1396" s="67"/>
      <c r="AM1396" s="67"/>
      <c r="AN1396" s="67"/>
      <c r="AO1396" s="67"/>
      <c r="AP1396" s="67"/>
      <c r="AQ1396" s="67"/>
    </row>
    <row r="1397" spans="34:43" x14ac:dyDescent="0.45">
      <c r="AH1397" s="67"/>
      <c r="AI1397" s="67"/>
      <c r="AJ1397" s="67"/>
      <c r="AK1397" s="67"/>
      <c r="AL1397" s="67"/>
      <c r="AM1397" s="67"/>
      <c r="AN1397" s="67"/>
      <c r="AO1397" s="67"/>
      <c r="AP1397" s="67"/>
      <c r="AQ1397" s="67"/>
    </row>
    <row r="1398" spans="34:43" x14ac:dyDescent="0.45">
      <c r="AH1398" s="67"/>
      <c r="AI1398" s="67"/>
      <c r="AJ1398" s="67"/>
      <c r="AK1398" s="67"/>
      <c r="AL1398" s="67"/>
      <c r="AM1398" s="67"/>
      <c r="AN1398" s="67"/>
      <c r="AO1398" s="67"/>
      <c r="AP1398" s="67"/>
      <c r="AQ1398" s="67"/>
    </row>
    <row r="1399" spans="34:43" x14ac:dyDescent="0.45">
      <c r="AH1399" s="67"/>
      <c r="AI1399" s="67"/>
      <c r="AJ1399" s="67"/>
      <c r="AK1399" s="67"/>
      <c r="AL1399" s="67"/>
      <c r="AM1399" s="67"/>
      <c r="AN1399" s="67"/>
      <c r="AO1399" s="67"/>
      <c r="AP1399" s="67"/>
      <c r="AQ1399" s="67"/>
    </row>
    <row r="1400" spans="34:43" x14ac:dyDescent="0.45">
      <c r="AH1400" s="67"/>
      <c r="AI1400" s="67"/>
      <c r="AJ1400" s="67"/>
      <c r="AK1400" s="67"/>
      <c r="AL1400" s="67"/>
      <c r="AM1400" s="67"/>
      <c r="AN1400" s="67"/>
      <c r="AO1400" s="67"/>
      <c r="AP1400" s="67"/>
      <c r="AQ1400" s="67"/>
    </row>
    <row r="1401" spans="34:43" x14ac:dyDescent="0.45">
      <c r="AH1401" s="67"/>
      <c r="AI1401" s="67"/>
      <c r="AJ1401" s="67"/>
      <c r="AK1401" s="67"/>
      <c r="AL1401" s="67"/>
      <c r="AM1401" s="67"/>
      <c r="AN1401" s="67"/>
      <c r="AO1401" s="67"/>
      <c r="AP1401" s="67"/>
      <c r="AQ1401" s="67"/>
    </row>
    <row r="1402" spans="34:43" x14ac:dyDescent="0.45">
      <c r="AH1402" s="67"/>
      <c r="AI1402" s="67"/>
      <c r="AJ1402" s="67"/>
      <c r="AK1402" s="67"/>
      <c r="AL1402" s="67"/>
      <c r="AM1402" s="67"/>
      <c r="AN1402" s="67"/>
      <c r="AO1402" s="67"/>
      <c r="AP1402" s="67"/>
      <c r="AQ1402" s="67"/>
    </row>
    <row r="1403" spans="34:43" x14ac:dyDescent="0.45">
      <c r="AH1403" s="67"/>
      <c r="AI1403" s="67"/>
      <c r="AJ1403" s="67"/>
      <c r="AK1403" s="67"/>
      <c r="AL1403" s="67"/>
      <c r="AM1403" s="67"/>
      <c r="AN1403" s="67"/>
      <c r="AO1403" s="67"/>
      <c r="AP1403" s="67"/>
      <c r="AQ1403" s="67"/>
    </row>
    <row r="1404" spans="34:43" x14ac:dyDescent="0.45">
      <c r="AH1404" s="67"/>
      <c r="AI1404" s="67"/>
      <c r="AJ1404" s="67"/>
      <c r="AK1404" s="67"/>
      <c r="AL1404" s="67"/>
      <c r="AM1404" s="67"/>
      <c r="AN1404" s="67"/>
      <c r="AO1404" s="67"/>
      <c r="AP1404" s="67"/>
      <c r="AQ1404" s="67"/>
    </row>
    <row r="1405" spans="34:43" x14ac:dyDescent="0.45">
      <c r="AH1405" s="67"/>
      <c r="AI1405" s="67"/>
      <c r="AJ1405" s="67"/>
      <c r="AK1405" s="67"/>
      <c r="AL1405" s="67"/>
      <c r="AM1405" s="67"/>
      <c r="AN1405" s="67"/>
      <c r="AO1405" s="67"/>
      <c r="AP1405" s="67"/>
      <c r="AQ1405" s="67"/>
    </row>
    <row r="1406" spans="34:43" x14ac:dyDescent="0.45">
      <c r="AH1406" s="67"/>
      <c r="AI1406" s="67"/>
      <c r="AJ1406" s="67"/>
      <c r="AK1406" s="67"/>
      <c r="AL1406" s="67"/>
      <c r="AM1406" s="67"/>
      <c r="AN1406" s="67"/>
      <c r="AO1406" s="67"/>
      <c r="AP1406" s="67"/>
      <c r="AQ1406" s="67"/>
    </row>
    <row r="1407" spans="34:43" x14ac:dyDescent="0.45">
      <c r="AH1407" s="67"/>
      <c r="AI1407" s="67"/>
      <c r="AJ1407" s="67"/>
      <c r="AK1407" s="67"/>
      <c r="AL1407" s="67"/>
      <c r="AM1407" s="67"/>
      <c r="AN1407" s="67"/>
      <c r="AO1407" s="67"/>
      <c r="AP1407" s="67"/>
      <c r="AQ1407" s="67"/>
    </row>
    <row r="1408" spans="34:43" x14ac:dyDescent="0.45">
      <c r="AH1408" s="67"/>
      <c r="AI1408" s="67"/>
      <c r="AJ1408" s="67"/>
      <c r="AK1408" s="67"/>
      <c r="AL1408" s="67"/>
      <c r="AM1408" s="67"/>
      <c r="AN1408" s="67"/>
      <c r="AO1408" s="67"/>
      <c r="AP1408" s="67"/>
      <c r="AQ1408" s="67"/>
    </row>
    <row r="1409" spans="34:43" x14ac:dyDescent="0.45">
      <c r="AH1409" s="67"/>
      <c r="AI1409" s="67"/>
      <c r="AJ1409" s="67"/>
      <c r="AK1409" s="67"/>
      <c r="AL1409" s="67"/>
      <c r="AM1409" s="67"/>
      <c r="AN1409" s="67"/>
      <c r="AO1409" s="67"/>
      <c r="AP1409" s="67"/>
      <c r="AQ1409" s="67"/>
    </row>
    <row r="1410" spans="34:43" x14ac:dyDescent="0.45">
      <c r="AH1410" s="67"/>
      <c r="AI1410" s="67"/>
      <c r="AJ1410" s="67"/>
      <c r="AK1410" s="67"/>
      <c r="AL1410" s="67"/>
      <c r="AM1410" s="67"/>
      <c r="AN1410" s="67"/>
      <c r="AO1410" s="67"/>
      <c r="AP1410" s="67"/>
      <c r="AQ1410" s="67"/>
    </row>
    <row r="1411" spans="34:43" x14ac:dyDescent="0.45">
      <c r="AH1411" s="67"/>
      <c r="AI1411" s="67"/>
      <c r="AJ1411" s="67"/>
      <c r="AK1411" s="67"/>
      <c r="AL1411" s="67"/>
      <c r="AM1411" s="67"/>
      <c r="AN1411" s="67"/>
      <c r="AO1411" s="67"/>
      <c r="AP1411" s="67"/>
      <c r="AQ1411" s="67"/>
    </row>
    <row r="1412" spans="34:43" x14ac:dyDescent="0.45">
      <c r="AH1412" s="67"/>
      <c r="AI1412" s="67"/>
      <c r="AJ1412" s="67"/>
      <c r="AK1412" s="67"/>
      <c r="AL1412" s="67"/>
      <c r="AM1412" s="67"/>
      <c r="AN1412" s="67"/>
      <c r="AO1412" s="67"/>
      <c r="AP1412" s="67"/>
      <c r="AQ1412" s="67"/>
    </row>
    <row r="1413" spans="34:43" x14ac:dyDescent="0.45">
      <c r="AH1413" s="67"/>
      <c r="AI1413" s="67"/>
      <c r="AJ1413" s="67"/>
      <c r="AK1413" s="67"/>
      <c r="AL1413" s="67"/>
      <c r="AM1413" s="67"/>
      <c r="AN1413" s="67"/>
      <c r="AO1413" s="67"/>
      <c r="AP1413" s="67"/>
      <c r="AQ1413" s="67"/>
    </row>
    <row r="1414" spans="34:43" x14ac:dyDescent="0.45">
      <c r="AH1414" s="67"/>
      <c r="AI1414" s="67"/>
      <c r="AJ1414" s="67"/>
      <c r="AK1414" s="67"/>
      <c r="AL1414" s="67"/>
      <c r="AM1414" s="67"/>
      <c r="AN1414" s="67"/>
      <c r="AO1414" s="67"/>
      <c r="AP1414" s="67"/>
      <c r="AQ1414" s="67"/>
    </row>
    <row r="1415" spans="34:43" x14ac:dyDescent="0.45">
      <c r="AH1415" s="67"/>
      <c r="AI1415" s="67"/>
      <c r="AJ1415" s="67"/>
      <c r="AK1415" s="67"/>
      <c r="AL1415" s="67"/>
      <c r="AM1415" s="67"/>
      <c r="AN1415" s="67"/>
      <c r="AO1415" s="67"/>
      <c r="AP1415" s="67"/>
      <c r="AQ1415" s="67"/>
    </row>
    <row r="1416" spans="34:43" x14ac:dyDescent="0.45">
      <c r="AH1416" s="67"/>
      <c r="AI1416" s="67"/>
      <c r="AJ1416" s="67"/>
      <c r="AK1416" s="67"/>
      <c r="AL1416" s="67"/>
      <c r="AM1416" s="67"/>
      <c r="AN1416" s="67"/>
      <c r="AO1416" s="67"/>
      <c r="AP1416" s="67"/>
      <c r="AQ1416" s="67"/>
    </row>
    <row r="1417" spans="34:43" x14ac:dyDescent="0.45">
      <c r="AH1417" s="67"/>
      <c r="AI1417" s="67"/>
      <c r="AJ1417" s="67"/>
      <c r="AK1417" s="67"/>
      <c r="AL1417" s="67"/>
      <c r="AM1417" s="67"/>
      <c r="AN1417" s="67"/>
      <c r="AO1417" s="67"/>
      <c r="AP1417" s="67"/>
      <c r="AQ1417" s="67"/>
    </row>
    <row r="1418" spans="34:43" x14ac:dyDescent="0.45">
      <c r="AH1418" s="67"/>
      <c r="AI1418" s="67"/>
      <c r="AJ1418" s="67"/>
      <c r="AK1418" s="67"/>
      <c r="AL1418" s="67"/>
      <c r="AM1418" s="67"/>
      <c r="AN1418" s="67"/>
      <c r="AO1418" s="67"/>
      <c r="AP1418" s="67"/>
      <c r="AQ1418" s="67"/>
    </row>
    <row r="1419" spans="34:43" x14ac:dyDescent="0.45">
      <c r="AH1419" s="67"/>
      <c r="AI1419" s="67"/>
      <c r="AJ1419" s="67"/>
      <c r="AK1419" s="67"/>
      <c r="AL1419" s="67"/>
      <c r="AM1419" s="67"/>
      <c r="AN1419" s="67"/>
      <c r="AO1419" s="67"/>
      <c r="AP1419" s="67"/>
      <c r="AQ1419" s="67"/>
    </row>
    <row r="1420" spans="34:43" x14ac:dyDescent="0.45">
      <c r="AH1420" s="67"/>
      <c r="AI1420" s="67"/>
      <c r="AJ1420" s="67"/>
      <c r="AK1420" s="67"/>
      <c r="AL1420" s="67"/>
      <c r="AM1420" s="67"/>
      <c r="AN1420" s="67"/>
      <c r="AO1420" s="67"/>
      <c r="AP1420" s="67"/>
      <c r="AQ1420" s="67"/>
    </row>
    <row r="1421" spans="34:43" x14ac:dyDescent="0.45">
      <c r="AH1421" s="67"/>
      <c r="AI1421" s="67"/>
      <c r="AJ1421" s="67"/>
      <c r="AK1421" s="67"/>
      <c r="AL1421" s="67"/>
      <c r="AM1421" s="67"/>
      <c r="AN1421" s="67"/>
      <c r="AO1421" s="67"/>
      <c r="AP1421" s="67"/>
      <c r="AQ1421" s="67"/>
    </row>
    <row r="1422" spans="34:43" x14ac:dyDescent="0.45">
      <c r="AH1422" s="67"/>
      <c r="AI1422" s="67"/>
      <c r="AJ1422" s="67"/>
      <c r="AK1422" s="67"/>
      <c r="AL1422" s="67"/>
      <c r="AM1422" s="67"/>
      <c r="AN1422" s="67"/>
      <c r="AO1422" s="67"/>
      <c r="AP1422" s="67"/>
      <c r="AQ1422" s="67"/>
    </row>
    <row r="1423" spans="34:43" x14ac:dyDescent="0.45">
      <c r="AH1423" s="67"/>
      <c r="AI1423" s="67"/>
      <c r="AJ1423" s="67"/>
      <c r="AK1423" s="67"/>
      <c r="AL1423" s="67"/>
      <c r="AM1423" s="67"/>
      <c r="AN1423" s="67"/>
      <c r="AO1423" s="67"/>
      <c r="AP1423" s="67"/>
      <c r="AQ1423" s="67"/>
    </row>
    <row r="1424" spans="34:43" x14ac:dyDescent="0.45">
      <c r="AH1424" s="67"/>
      <c r="AI1424" s="67"/>
      <c r="AJ1424" s="67"/>
      <c r="AK1424" s="67"/>
      <c r="AL1424" s="67"/>
      <c r="AM1424" s="67"/>
      <c r="AN1424" s="67"/>
      <c r="AO1424" s="67"/>
      <c r="AP1424" s="67"/>
      <c r="AQ1424" s="67"/>
    </row>
    <row r="1425" spans="34:43" x14ac:dyDescent="0.45">
      <c r="AH1425" s="67"/>
      <c r="AI1425" s="67"/>
      <c r="AJ1425" s="67"/>
      <c r="AK1425" s="67"/>
      <c r="AL1425" s="67"/>
      <c r="AM1425" s="67"/>
      <c r="AN1425" s="67"/>
      <c r="AO1425" s="67"/>
      <c r="AP1425" s="67"/>
      <c r="AQ1425" s="67"/>
    </row>
    <row r="1426" spans="34:43" x14ac:dyDescent="0.45">
      <c r="AH1426" s="67"/>
      <c r="AI1426" s="67"/>
      <c r="AJ1426" s="67"/>
      <c r="AK1426" s="67"/>
      <c r="AL1426" s="67"/>
      <c r="AM1426" s="67"/>
      <c r="AN1426" s="67"/>
      <c r="AO1426" s="67"/>
      <c r="AP1426" s="67"/>
      <c r="AQ1426" s="67"/>
    </row>
    <row r="1427" spans="34:43" x14ac:dyDescent="0.45">
      <c r="AH1427" s="67"/>
      <c r="AI1427" s="67"/>
      <c r="AJ1427" s="67"/>
      <c r="AK1427" s="67"/>
      <c r="AL1427" s="67"/>
      <c r="AM1427" s="67"/>
      <c r="AN1427" s="67"/>
      <c r="AO1427" s="67"/>
      <c r="AP1427" s="67"/>
      <c r="AQ1427" s="67"/>
    </row>
    <row r="1428" spans="34:43" x14ac:dyDescent="0.45">
      <c r="AH1428" s="67"/>
      <c r="AI1428" s="67"/>
      <c r="AJ1428" s="67"/>
      <c r="AK1428" s="67"/>
      <c r="AL1428" s="67"/>
      <c r="AM1428" s="67"/>
      <c r="AN1428" s="67"/>
      <c r="AO1428" s="67"/>
      <c r="AP1428" s="67"/>
      <c r="AQ1428" s="67"/>
    </row>
    <row r="1429" spans="34:43" x14ac:dyDescent="0.45">
      <c r="AH1429" s="67"/>
      <c r="AI1429" s="67"/>
      <c r="AJ1429" s="67"/>
      <c r="AK1429" s="67"/>
      <c r="AL1429" s="67"/>
      <c r="AM1429" s="67"/>
      <c r="AN1429" s="67"/>
      <c r="AO1429" s="67"/>
      <c r="AP1429" s="67"/>
      <c r="AQ1429" s="67"/>
    </row>
    <row r="1430" spans="34:43" x14ac:dyDescent="0.45">
      <c r="AH1430" s="67"/>
      <c r="AI1430" s="67"/>
      <c r="AJ1430" s="67"/>
      <c r="AK1430" s="67"/>
      <c r="AL1430" s="67"/>
      <c r="AM1430" s="67"/>
      <c r="AN1430" s="67"/>
      <c r="AO1430" s="67"/>
      <c r="AP1430" s="67"/>
      <c r="AQ1430" s="67"/>
    </row>
    <row r="1431" spans="34:43" x14ac:dyDescent="0.45">
      <c r="AH1431" s="67"/>
      <c r="AI1431" s="67"/>
      <c r="AJ1431" s="67"/>
      <c r="AK1431" s="67"/>
      <c r="AL1431" s="67"/>
      <c r="AM1431" s="67"/>
      <c r="AN1431" s="67"/>
      <c r="AO1431" s="67"/>
      <c r="AP1431" s="67"/>
      <c r="AQ1431" s="67"/>
    </row>
    <row r="1432" spans="34:43" x14ac:dyDescent="0.45">
      <c r="AH1432" s="67"/>
      <c r="AI1432" s="67"/>
      <c r="AJ1432" s="67"/>
      <c r="AK1432" s="67"/>
      <c r="AL1432" s="67"/>
      <c r="AM1432" s="67"/>
      <c r="AN1432" s="67"/>
      <c r="AO1432" s="67"/>
      <c r="AP1432" s="67"/>
      <c r="AQ1432" s="67"/>
    </row>
    <row r="1433" spans="34:43" x14ac:dyDescent="0.45">
      <c r="AH1433" s="67"/>
      <c r="AI1433" s="67"/>
      <c r="AJ1433" s="67"/>
      <c r="AK1433" s="67"/>
      <c r="AL1433" s="67"/>
      <c r="AM1433" s="67"/>
      <c r="AN1433" s="67"/>
      <c r="AO1433" s="67"/>
      <c r="AP1433" s="67"/>
      <c r="AQ1433" s="67"/>
    </row>
    <row r="1434" spans="34:43" x14ac:dyDescent="0.45">
      <c r="AH1434" s="67"/>
      <c r="AI1434" s="67"/>
      <c r="AJ1434" s="67"/>
      <c r="AK1434" s="67"/>
      <c r="AL1434" s="67"/>
      <c r="AM1434" s="67"/>
      <c r="AN1434" s="67"/>
      <c r="AO1434" s="67"/>
      <c r="AP1434" s="67"/>
      <c r="AQ1434" s="67"/>
    </row>
    <row r="1435" spans="34:43" x14ac:dyDescent="0.45">
      <c r="AH1435" s="67"/>
      <c r="AI1435" s="67"/>
      <c r="AJ1435" s="67"/>
      <c r="AK1435" s="67"/>
      <c r="AL1435" s="67"/>
      <c r="AM1435" s="67"/>
      <c r="AN1435" s="67"/>
      <c r="AO1435" s="67"/>
      <c r="AP1435" s="67"/>
      <c r="AQ1435" s="67"/>
    </row>
    <row r="1436" spans="34:43" x14ac:dyDescent="0.45">
      <c r="AH1436" s="67"/>
      <c r="AI1436" s="67"/>
      <c r="AJ1436" s="67"/>
      <c r="AK1436" s="67"/>
      <c r="AL1436" s="67"/>
      <c r="AM1436" s="67"/>
      <c r="AN1436" s="67"/>
      <c r="AO1436" s="67"/>
      <c r="AP1436" s="67"/>
      <c r="AQ1436" s="67"/>
    </row>
    <row r="1437" spans="34:43" x14ac:dyDescent="0.45">
      <c r="AH1437" s="67"/>
      <c r="AI1437" s="67"/>
      <c r="AJ1437" s="67"/>
      <c r="AK1437" s="67"/>
      <c r="AL1437" s="67"/>
      <c r="AM1437" s="67"/>
      <c r="AN1437" s="67"/>
      <c r="AO1437" s="67"/>
      <c r="AP1437" s="67"/>
      <c r="AQ1437" s="67"/>
    </row>
    <row r="1438" spans="34:43" x14ac:dyDescent="0.45">
      <c r="AH1438" s="67"/>
      <c r="AI1438" s="67"/>
      <c r="AJ1438" s="67"/>
      <c r="AK1438" s="67"/>
      <c r="AL1438" s="67"/>
      <c r="AM1438" s="67"/>
      <c r="AN1438" s="67"/>
      <c r="AO1438" s="67"/>
      <c r="AP1438" s="67"/>
      <c r="AQ1438" s="67"/>
    </row>
    <row r="1439" spans="34:43" x14ac:dyDescent="0.45">
      <c r="AH1439" s="67"/>
      <c r="AI1439" s="67"/>
      <c r="AJ1439" s="67"/>
      <c r="AK1439" s="67"/>
      <c r="AL1439" s="67"/>
      <c r="AM1439" s="67"/>
      <c r="AN1439" s="67"/>
      <c r="AO1439" s="67"/>
      <c r="AP1439" s="67"/>
      <c r="AQ1439" s="67"/>
    </row>
    <row r="1440" spans="34:43" x14ac:dyDescent="0.45">
      <c r="AH1440" s="67"/>
      <c r="AI1440" s="67"/>
      <c r="AJ1440" s="67"/>
      <c r="AK1440" s="67"/>
      <c r="AL1440" s="67"/>
      <c r="AM1440" s="67"/>
      <c r="AN1440" s="67"/>
      <c r="AO1440" s="67"/>
      <c r="AP1440" s="67"/>
      <c r="AQ1440" s="67"/>
    </row>
    <row r="1441" spans="34:43" x14ac:dyDescent="0.45">
      <c r="AH1441" s="67"/>
      <c r="AI1441" s="67"/>
      <c r="AJ1441" s="67"/>
      <c r="AK1441" s="67"/>
      <c r="AL1441" s="67"/>
      <c r="AM1441" s="67"/>
      <c r="AN1441" s="67"/>
      <c r="AO1441" s="67"/>
      <c r="AP1441" s="67"/>
      <c r="AQ1441" s="67"/>
    </row>
    <row r="1442" spans="34:43" x14ac:dyDescent="0.45">
      <c r="AH1442" s="67"/>
      <c r="AI1442" s="67"/>
      <c r="AJ1442" s="67"/>
      <c r="AK1442" s="67"/>
      <c r="AL1442" s="67"/>
      <c r="AM1442" s="67"/>
      <c r="AN1442" s="67"/>
      <c r="AO1442" s="67"/>
      <c r="AP1442" s="67"/>
      <c r="AQ1442" s="67"/>
    </row>
    <row r="1443" spans="34:43" x14ac:dyDescent="0.45">
      <c r="AH1443" s="67"/>
      <c r="AI1443" s="67"/>
      <c r="AJ1443" s="67"/>
      <c r="AK1443" s="67"/>
      <c r="AL1443" s="67"/>
      <c r="AM1443" s="67"/>
      <c r="AN1443" s="67"/>
      <c r="AO1443" s="67"/>
      <c r="AP1443" s="67"/>
      <c r="AQ1443" s="67"/>
    </row>
    <row r="1444" spans="34:43" x14ac:dyDescent="0.45">
      <c r="AH1444" s="67"/>
      <c r="AI1444" s="67"/>
      <c r="AJ1444" s="67"/>
      <c r="AK1444" s="67"/>
      <c r="AL1444" s="67"/>
      <c r="AM1444" s="67"/>
      <c r="AN1444" s="67"/>
      <c r="AO1444" s="67"/>
      <c r="AP1444" s="67"/>
      <c r="AQ1444" s="67"/>
    </row>
    <row r="1445" spans="34:43" x14ac:dyDescent="0.45">
      <c r="AH1445" s="67"/>
      <c r="AI1445" s="67"/>
      <c r="AJ1445" s="67"/>
      <c r="AK1445" s="67"/>
      <c r="AL1445" s="67"/>
      <c r="AM1445" s="67"/>
      <c r="AN1445" s="67"/>
      <c r="AO1445" s="67"/>
      <c r="AP1445" s="67"/>
      <c r="AQ1445" s="67"/>
    </row>
    <row r="1446" spans="34:43" x14ac:dyDescent="0.45">
      <c r="AH1446" s="67"/>
      <c r="AI1446" s="67"/>
      <c r="AJ1446" s="67"/>
      <c r="AK1446" s="67"/>
      <c r="AL1446" s="67"/>
      <c r="AM1446" s="67"/>
      <c r="AN1446" s="67"/>
      <c r="AO1446" s="67"/>
      <c r="AP1446" s="67"/>
      <c r="AQ1446" s="67"/>
    </row>
    <row r="1447" spans="34:43" x14ac:dyDescent="0.45">
      <c r="AH1447" s="67"/>
      <c r="AI1447" s="67"/>
      <c r="AJ1447" s="67"/>
      <c r="AK1447" s="67"/>
      <c r="AL1447" s="67"/>
      <c r="AM1447" s="67"/>
      <c r="AN1447" s="67"/>
      <c r="AO1447" s="67"/>
      <c r="AP1447" s="67"/>
      <c r="AQ1447" s="67"/>
    </row>
    <row r="1448" spans="34:43" x14ac:dyDescent="0.45">
      <c r="AH1448" s="67"/>
      <c r="AI1448" s="67"/>
      <c r="AJ1448" s="67"/>
      <c r="AK1448" s="67"/>
      <c r="AL1448" s="67"/>
      <c r="AM1448" s="67"/>
      <c r="AN1448" s="67"/>
      <c r="AO1448" s="67"/>
      <c r="AP1448" s="67"/>
      <c r="AQ1448" s="67"/>
    </row>
    <row r="1449" spans="34:43" x14ac:dyDescent="0.45">
      <c r="AH1449" s="67"/>
      <c r="AI1449" s="67"/>
      <c r="AJ1449" s="67"/>
      <c r="AK1449" s="67"/>
      <c r="AL1449" s="67"/>
      <c r="AM1449" s="67"/>
      <c r="AN1449" s="67"/>
      <c r="AO1449" s="67"/>
      <c r="AP1449" s="67"/>
      <c r="AQ1449" s="67"/>
    </row>
    <row r="1450" spans="34:43" x14ac:dyDescent="0.45">
      <c r="AH1450" s="67"/>
      <c r="AI1450" s="67"/>
      <c r="AJ1450" s="67"/>
      <c r="AK1450" s="67"/>
      <c r="AL1450" s="67"/>
      <c r="AM1450" s="67"/>
      <c r="AN1450" s="67"/>
      <c r="AO1450" s="67"/>
      <c r="AP1450" s="67"/>
      <c r="AQ1450" s="67"/>
    </row>
    <row r="1451" spans="34:43" x14ac:dyDescent="0.45">
      <c r="AH1451" s="67"/>
      <c r="AI1451" s="67"/>
      <c r="AJ1451" s="67"/>
      <c r="AK1451" s="67"/>
      <c r="AL1451" s="67"/>
      <c r="AM1451" s="67"/>
      <c r="AN1451" s="67"/>
      <c r="AO1451" s="67"/>
      <c r="AP1451" s="67"/>
      <c r="AQ1451" s="67"/>
    </row>
    <row r="1452" spans="34:43" x14ac:dyDescent="0.45">
      <c r="AH1452" s="67"/>
      <c r="AI1452" s="67"/>
      <c r="AJ1452" s="67"/>
      <c r="AK1452" s="67"/>
      <c r="AL1452" s="67"/>
      <c r="AM1452" s="67"/>
      <c r="AN1452" s="67"/>
      <c r="AO1452" s="67"/>
      <c r="AP1452" s="67"/>
      <c r="AQ1452" s="67"/>
    </row>
    <row r="1453" spans="34:43" x14ac:dyDescent="0.45">
      <c r="AH1453" s="67"/>
      <c r="AI1453" s="67"/>
      <c r="AJ1453" s="67"/>
      <c r="AK1453" s="67"/>
      <c r="AL1453" s="67"/>
      <c r="AM1453" s="67"/>
      <c r="AN1453" s="67"/>
      <c r="AO1453" s="67"/>
      <c r="AP1453" s="67"/>
      <c r="AQ1453" s="67"/>
    </row>
    <row r="1454" spans="34:43" x14ac:dyDescent="0.45">
      <c r="AH1454" s="67"/>
      <c r="AI1454" s="67"/>
      <c r="AJ1454" s="67"/>
      <c r="AK1454" s="67"/>
      <c r="AL1454" s="67"/>
      <c r="AM1454" s="67"/>
      <c r="AN1454" s="67"/>
      <c r="AO1454" s="67"/>
      <c r="AP1454" s="67"/>
      <c r="AQ1454" s="67"/>
    </row>
    <row r="1455" spans="34:43" x14ac:dyDescent="0.45">
      <c r="AH1455" s="67"/>
      <c r="AI1455" s="67"/>
      <c r="AJ1455" s="67"/>
      <c r="AK1455" s="67"/>
      <c r="AL1455" s="67"/>
      <c r="AM1455" s="67"/>
      <c r="AN1455" s="67"/>
      <c r="AO1455" s="67"/>
      <c r="AP1455" s="67"/>
      <c r="AQ1455" s="67"/>
    </row>
    <row r="1456" spans="34:43" x14ac:dyDescent="0.45">
      <c r="AH1456" s="67"/>
      <c r="AI1456" s="67"/>
      <c r="AJ1456" s="67"/>
      <c r="AK1456" s="67"/>
      <c r="AL1456" s="67"/>
      <c r="AM1456" s="67"/>
      <c r="AN1456" s="67"/>
      <c r="AO1456" s="67"/>
      <c r="AP1456" s="67"/>
      <c r="AQ1456" s="67"/>
    </row>
    <row r="1457" spans="34:43" x14ac:dyDescent="0.45">
      <c r="AH1457" s="67"/>
      <c r="AI1457" s="67"/>
      <c r="AJ1457" s="67"/>
      <c r="AK1457" s="67"/>
      <c r="AL1457" s="67"/>
      <c r="AM1457" s="67"/>
      <c r="AN1457" s="67"/>
      <c r="AO1457" s="67"/>
      <c r="AP1457" s="67"/>
      <c r="AQ1457" s="67"/>
    </row>
    <row r="1458" spans="34:43" x14ac:dyDescent="0.45">
      <c r="AH1458" s="67"/>
      <c r="AI1458" s="67"/>
      <c r="AJ1458" s="67"/>
      <c r="AK1458" s="67"/>
      <c r="AL1458" s="67"/>
      <c r="AM1458" s="67"/>
      <c r="AN1458" s="67"/>
      <c r="AO1458" s="67"/>
      <c r="AP1458" s="67"/>
      <c r="AQ1458" s="67"/>
    </row>
    <row r="1459" spans="34:43" x14ac:dyDescent="0.45">
      <c r="AH1459" s="67"/>
      <c r="AI1459" s="67"/>
      <c r="AJ1459" s="67"/>
      <c r="AK1459" s="67"/>
      <c r="AL1459" s="67"/>
      <c r="AM1459" s="67"/>
      <c r="AN1459" s="67"/>
      <c r="AO1459" s="67"/>
      <c r="AP1459" s="67"/>
      <c r="AQ1459" s="67"/>
    </row>
    <row r="1460" spans="34:43" x14ac:dyDescent="0.45">
      <c r="AH1460" s="67"/>
      <c r="AI1460" s="67"/>
      <c r="AJ1460" s="67"/>
      <c r="AK1460" s="67"/>
      <c r="AL1460" s="67"/>
      <c r="AM1460" s="67"/>
      <c r="AN1460" s="67"/>
      <c r="AO1460" s="67"/>
      <c r="AP1460" s="67"/>
      <c r="AQ1460" s="67"/>
    </row>
    <row r="1461" spans="34:43" x14ac:dyDescent="0.45">
      <c r="AH1461" s="67"/>
      <c r="AI1461" s="67"/>
      <c r="AJ1461" s="67"/>
      <c r="AK1461" s="67"/>
      <c r="AL1461" s="67"/>
      <c r="AM1461" s="67"/>
      <c r="AN1461" s="67"/>
      <c r="AO1461" s="67"/>
      <c r="AP1461" s="67"/>
      <c r="AQ1461" s="67"/>
    </row>
    <row r="1462" spans="34:43" x14ac:dyDescent="0.45">
      <c r="AH1462" s="67"/>
      <c r="AI1462" s="67"/>
      <c r="AJ1462" s="67"/>
      <c r="AK1462" s="67"/>
      <c r="AL1462" s="67"/>
      <c r="AM1462" s="67"/>
      <c r="AN1462" s="67"/>
      <c r="AO1462" s="67"/>
      <c r="AP1462" s="67"/>
      <c r="AQ1462" s="67"/>
    </row>
    <row r="1463" spans="34:43" x14ac:dyDescent="0.45">
      <c r="AH1463" s="67"/>
      <c r="AI1463" s="67"/>
      <c r="AJ1463" s="67"/>
      <c r="AK1463" s="67"/>
      <c r="AL1463" s="67"/>
      <c r="AM1463" s="67"/>
      <c r="AN1463" s="67"/>
      <c r="AO1463" s="67"/>
      <c r="AP1463" s="67"/>
      <c r="AQ1463" s="67"/>
    </row>
    <row r="1464" spans="34:43" x14ac:dyDescent="0.45">
      <c r="AH1464" s="67"/>
      <c r="AI1464" s="67"/>
      <c r="AJ1464" s="67"/>
      <c r="AK1464" s="67"/>
      <c r="AL1464" s="67"/>
      <c r="AM1464" s="67"/>
      <c r="AN1464" s="67"/>
      <c r="AO1464" s="67"/>
      <c r="AP1464" s="67"/>
      <c r="AQ1464" s="67"/>
    </row>
    <row r="1465" spans="34:43" x14ac:dyDescent="0.45">
      <c r="AH1465" s="67"/>
      <c r="AI1465" s="67"/>
      <c r="AJ1465" s="67"/>
      <c r="AK1465" s="67"/>
      <c r="AL1465" s="67"/>
      <c r="AM1465" s="67"/>
      <c r="AN1465" s="67"/>
      <c r="AO1465" s="67"/>
      <c r="AP1465" s="67"/>
      <c r="AQ1465" s="67"/>
    </row>
    <row r="1466" spans="34:43" x14ac:dyDescent="0.45">
      <c r="AH1466" s="67"/>
      <c r="AI1466" s="67"/>
      <c r="AJ1466" s="67"/>
      <c r="AK1466" s="67"/>
      <c r="AL1466" s="67"/>
      <c r="AM1466" s="67"/>
      <c r="AN1466" s="67"/>
      <c r="AO1466" s="67"/>
      <c r="AP1466" s="67"/>
      <c r="AQ1466" s="67"/>
    </row>
    <row r="1467" spans="34:43" x14ac:dyDescent="0.45">
      <c r="AH1467" s="67"/>
      <c r="AI1467" s="67"/>
      <c r="AJ1467" s="67"/>
      <c r="AK1467" s="67"/>
      <c r="AL1467" s="67"/>
      <c r="AM1467" s="67"/>
      <c r="AN1467" s="67"/>
      <c r="AO1467" s="67"/>
      <c r="AP1467" s="67"/>
      <c r="AQ1467" s="67"/>
    </row>
    <row r="1468" spans="34:43" x14ac:dyDescent="0.45">
      <c r="AH1468" s="67"/>
      <c r="AI1468" s="67"/>
      <c r="AJ1468" s="67"/>
      <c r="AK1468" s="67"/>
      <c r="AL1468" s="67"/>
      <c r="AM1468" s="67"/>
      <c r="AN1468" s="67"/>
      <c r="AO1468" s="67"/>
      <c r="AP1468" s="67"/>
      <c r="AQ1468" s="67"/>
    </row>
    <row r="1469" spans="34:43" x14ac:dyDescent="0.45">
      <c r="AH1469" s="67"/>
      <c r="AI1469" s="67"/>
      <c r="AJ1469" s="67"/>
      <c r="AK1469" s="67"/>
      <c r="AL1469" s="67"/>
      <c r="AM1469" s="67"/>
      <c r="AN1469" s="67"/>
      <c r="AO1469" s="67"/>
      <c r="AP1469" s="67"/>
      <c r="AQ1469" s="67"/>
    </row>
    <row r="1470" spans="34:43" x14ac:dyDescent="0.45">
      <c r="AH1470" s="67"/>
      <c r="AI1470" s="67"/>
      <c r="AJ1470" s="67"/>
      <c r="AK1470" s="67"/>
      <c r="AL1470" s="67"/>
      <c r="AM1470" s="67"/>
      <c r="AN1470" s="67"/>
      <c r="AO1470" s="67"/>
      <c r="AP1470" s="67"/>
      <c r="AQ1470" s="67"/>
    </row>
    <row r="1471" spans="34:43" x14ac:dyDescent="0.45">
      <c r="AH1471" s="67"/>
      <c r="AI1471" s="67"/>
      <c r="AJ1471" s="67"/>
      <c r="AK1471" s="67"/>
      <c r="AL1471" s="67"/>
      <c r="AM1471" s="67"/>
      <c r="AN1471" s="67"/>
      <c r="AO1471" s="67"/>
      <c r="AP1471" s="67"/>
      <c r="AQ1471" s="67"/>
    </row>
    <row r="1472" spans="34:43" x14ac:dyDescent="0.45">
      <c r="AH1472" s="67"/>
      <c r="AI1472" s="67"/>
      <c r="AJ1472" s="67"/>
      <c r="AK1472" s="67"/>
      <c r="AL1472" s="67"/>
      <c r="AM1472" s="67"/>
      <c r="AN1472" s="67"/>
      <c r="AO1472" s="67"/>
      <c r="AP1472" s="67"/>
      <c r="AQ1472" s="67"/>
    </row>
    <row r="1473" spans="34:43" x14ac:dyDescent="0.45">
      <c r="AH1473" s="67"/>
      <c r="AI1473" s="67"/>
      <c r="AJ1473" s="67"/>
      <c r="AK1473" s="67"/>
      <c r="AL1473" s="67"/>
      <c r="AM1473" s="67"/>
      <c r="AN1473" s="67"/>
      <c r="AO1473" s="67"/>
      <c r="AP1473" s="67"/>
      <c r="AQ1473" s="67"/>
    </row>
    <row r="1474" spans="34:43" x14ac:dyDescent="0.45">
      <c r="AH1474" s="67"/>
      <c r="AI1474" s="67"/>
      <c r="AJ1474" s="67"/>
      <c r="AK1474" s="67"/>
      <c r="AL1474" s="67"/>
      <c r="AM1474" s="67"/>
      <c r="AN1474" s="67"/>
      <c r="AO1474" s="67"/>
      <c r="AP1474" s="67"/>
      <c r="AQ1474" s="67"/>
    </row>
    <row r="1475" spans="34:43" x14ac:dyDescent="0.45">
      <c r="AH1475" s="67"/>
      <c r="AI1475" s="67"/>
      <c r="AJ1475" s="67"/>
      <c r="AK1475" s="67"/>
      <c r="AL1475" s="67"/>
      <c r="AM1475" s="67"/>
      <c r="AN1475" s="67"/>
      <c r="AO1475" s="67"/>
      <c r="AP1475" s="67"/>
      <c r="AQ1475" s="67"/>
    </row>
    <row r="1476" spans="34:43" x14ac:dyDescent="0.45">
      <c r="AH1476" s="67"/>
      <c r="AI1476" s="67"/>
      <c r="AJ1476" s="67"/>
      <c r="AK1476" s="67"/>
      <c r="AL1476" s="67"/>
      <c r="AM1476" s="67"/>
      <c r="AN1476" s="67"/>
      <c r="AO1476" s="67"/>
      <c r="AP1476" s="67"/>
      <c r="AQ1476" s="67"/>
    </row>
    <row r="1477" spans="34:43" x14ac:dyDescent="0.45">
      <c r="AH1477" s="67"/>
      <c r="AI1477" s="67"/>
      <c r="AJ1477" s="67"/>
      <c r="AK1477" s="67"/>
      <c r="AL1477" s="67"/>
      <c r="AM1477" s="67"/>
      <c r="AN1477" s="67"/>
      <c r="AO1477" s="67"/>
      <c r="AP1477" s="67"/>
      <c r="AQ1477" s="67"/>
    </row>
    <row r="1478" spans="34:43" x14ac:dyDescent="0.45">
      <c r="AH1478" s="67"/>
      <c r="AI1478" s="67"/>
      <c r="AJ1478" s="67"/>
      <c r="AK1478" s="67"/>
      <c r="AL1478" s="67"/>
      <c r="AM1478" s="67"/>
      <c r="AN1478" s="67"/>
      <c r="AO1478" s="67"/>
      <c r="AP1478" s="67"/>
      <c r="AQ1478" s="67"/>
    </row>
    <row r="1479" spans="34:43" x14ac:dyDescent="0.45">
      <c r="AH1479" s="67"/>
      <c r="AI1479" s="67"/>
      <c r="AJ1479" s="67"/>
      <c r="AK1479" s="67"/>
      <c r="AL1479" s="67"/>
      <c r="AM1479" s="67"/>
      <c r="AN1479" s="67"/>
      <c r="AO1479" s="67"/>
      <c r="AP1479" s="67"/>
      <c r="AQ1479" s="67"/>
    </row>
    <row r="1480" spans="34:43" x14ac:dyDescent="0.45">
      <c r="AH1480" s="67"/>
      <c r="AI1480" s="67"/>
      <c r="AJ1480" s="67"/>
      <c r="AK1480" s="67"/>
      <c r="AL1480" s="67"/>
      <c r="AM1480" s="67"/>
      <c r="AN1480" s="67"/>
      <c r="AO1480" s="67"/>
      <c r="AP1480" s="67"/>
      <c r="AQ1480" s="67"/>
    </row>
    <row r="1481" spans="34:43" x14ac:dyDescent="0.45">
      <c r="AH1481" s="67"/>
      <c r="AI1481" s="67"/>
      <c r="AJ1481" s="67"/>
      <c r="AK1481" s="67"/>
      <c r="AL1481" s="67"/>
      <c r="AM1481" s="67"/>
      <c r="AN1481" s="67"/>
      <c r="AO1481" s="67"/>
      <c r="AP1481" s="67"/>
      <c r="AQ1481" s="67"/>
    </row>
    <row r="1482" spans="34:43" x14ac:dyDescent="0.45">
      <c r="AH1482" s="67"/>
      <c r="AI1482" s="67"/>
      <c r="AJ1482" s="67"/>
      <c r="AK1482" s="67"/>
      <c r="AL1482" s="67"/>
      <c r="AM1482" s="67"/>
      <c r="AN1482" s="67"/>
      <c r="AO1482" s="67"/>
      <c r="AP1482" s="67"/>
      <c r="AQ1482" s="67"/>
    </row>
    <row r="1483" spans="34:43" x14ac:dyDescent="0.45">
      <c r="AH1483" s="67"/>
      <c r="AI1483" s="67"/>
      <c r="AJ1483" s="67"/>
      <c r="AK1483" s="67"/>
      <c r="AL1483" s="67"/>
      <c r="AM1483" s="67"/>
      <c r="AN1483" s="67"/>
      <c r="AO1483" s="67"/>
      <c r="AP1483" s="67"/>
      <c r="AQ1483" s="67"/>
    </row>
    <row r="1484" spans="34:43" x14ac:dyDescent="0.45">
      <c r="AH1484" s="67"/>
      <c r="AI1484" s="67"/>
      <c r="AJ1484" s="67"/>
      <c r="AK1484" s="67"/>
      <c r="AL1484" s="67"/>
      <c r="AM1484" s="67"/>
      <c r="AN1484" s="67"/>
      <c r="AO1484" s="67"/>
      <c r="AP1484" s="67"/>
      <c r="AQ1484" s="67"/>
    </row>
    <row r="1485" spans="34:43" x14ac:dyDescent="0.45">
      <c r="AH1485" s="67"/>
      <c r="AI1485" s="67"/>
      <c r="AJ1485" s="67"/>
      <c r="AK1485" s="67"/>
      <c r="AL1485" s="67"/>
      <c r="AM1485" s="67"/>
      <c r="AN1485" s="67"/>
      <c r="AO1485" s="67"/>
      <c r="AP1485" s="67"/>
      <c r="AQ1485" s="67"/>
    </row>
    <row r="1486" spans="34:43" x14ac:dyDescent="0.45">
      <c r="AH1486" s="67"/>
      <c r="AI1486" s="67"/>
      <c r="AJ1486" s="67"/>
      <c r="AK1486" s="67"/>
      <c r="AL1486" s="67"/>
      <c r="AM1486" s="67"/>
      <c r="AN1486" s="67"/>
      <c r="AO1486" s="67"/>
      <c r="AP1486" s="67"/>
      <c r="AQ1486" s="67"/>
    </row>
    <row r="1487" spans="34:43" x14ac:dyDescent="0.45">
      <c r="AH1487" s="67"/>
      <c r="AI1487" s="67"/>
      <c r="AJ1487" s="67"/>
      <c r="AK1487" s="67"/>
      <c r="AL1487" s="67"/>
      <c r="AM1487" s="67"/>
      <c r="AN1487" s="67"/>
      <c r="AO1487" s="67"/>
      <c r="AP1487" s="67"/>
      <c r="AQ1487" s="67"/>
    </row>
    <row r="1488" spans="34:43" x14ac:dyDescent="0.45">
      <c r="AH1488" s="67"/>
      <c r="AI1488" s="67"/>
      <c r="AJ1488" s="67"/>
      <c r="AK1488" s="67"/>
      <c r="AL1488" s="67"/>
      <c r="AM1488" s="67"/>
      <c r="AN1488" s="67"/>
      <c r="AO1488" s="67"/>
      <c r="AP1488" s="67"/>
      <c r="AQ1488" s="67"/>
    </row>
    <row r="1489" spans="34:43" x14ac:dyDescent="0.45">
      <c r="AH1489" s="67"/>
      <c r="AI1489" s="67"/>
      <c r="AJ1489" s="67"/>
      <c r="AK1489" s="67"/>
      <c r="AL1489" s="67"/>
      <c r="AM1489" s="67"/>
      <c r="AN1489" s="67"/>
      <c r="AO1489" s="67"/>
      <c r="AP1489" s="67"/>
      <c r="AQ1489" s="67"/>
    </row>
    <row r="1490" spans="34:43" x14ac:dyDescent="0.45">
      <c r="AH1490" s="67"/>
      <c r="AI1490" s="67"/>
      <c r="AJ1490" s="67"/>
      <c r="AK1490" s="67"/>
      <c r="AL1490" s="67"/>
      <c r="AM1490" s="67"/>
      <c r="AN1490" s="67"/>
      <c r="AO1490" s="67"/>
      <c r="AP1490" s="67"/>
      <c r="AQ1490" s="67"/>
    </row>
    <row r="1491" spans="34:43" x14ac:dyDescent="0.45">
      <c r="AH1491" s="67"/>
      <c r="AI1491" s="67"/>
      <c r="AJ1491" s="67"/>
      <c r="AK1491" s="67"/>
      <c r="AL1491" s="67"/>
      <c r="AM1491" s="67"/>
      <c r="AN1491" s="67"/>
      <c r="AO1491" s="67"/>
      <c r="AP1491" s="67"/>
      <c r="AQ1491" s="67"/>
    </row>
    <row r="1492" spans="34:43" x14ac:dyDescent="0.45">
      <c r="AH1492" s="67"/>
      <c r="AI1492" s="67"/>
      <c r="AJ1492" s="67"/>
      <c r="AK1492" s="67"/>
      <c r="AL1492" s="67"/>
      <c r="AM1492" s="67"/>
      <c r="AN1492" s="67"/>
      <c r="AO1492" s="67"/>
      <c r="AP1492" s="67"/>
      <c r="AQ1492" s="67"/>
    </row>
    <row r="1493" spans="34:43" x14ac:dyDescent="0.45">
      <c r="AH1493" s="67"/>
      <c r="AI1493" s="67"/>
      <c r="AJ1493" s="67"/>
      <c r="AK1493" s="67"/>
      <c r="AL1493" s="67"/>
      <c r="AM1493" s="67"/>
      <c r="AN1493" s="67"/>
      <c r="AO1493" s="67"/>
      <c r="AP1493" s="67"/>
      <c r="AQ1493" s="67"/>
    </row>
    <row r="1494" spans="34:43" x14ac:dyDescent="0.45">
      <c r="AH1494" s="67"/>
      <c r="AI1494" s="67"/>
      <c r="AJ1494" s="67"/>
      <c r="AK1494" s="67"/>
      <c r="AL1494" s="67"/>
      <c r="AM1494" s="67"/>
      <c r="AN1494" s="67"/>
      <c r="AO1494" s="67"/>
      <c r="AP1494" s="67"/>
      <c r="AQ1494" s="67"/>
    </row>
    <row r="1495" spans="34:43" x14ac:dyDescent="0.45">
      <c r="AH1495" s="67"/>
      <c r="AI1495" s="67"/>
      <c r="AJ1495" s="67"/>
      <c r="AK1495" s="67"/>
      <c r="AL1495" s="67"/>
      <c r="AM1495" s="67"/>
      <c r="AN1495" s="67"/>
      <c r="AO1495" s="67"/>
      <c r="AP1495" s="67"/>
      <c r="AQ1495" s="67"/>
    </row>
    <row r="1496" spans="34:43" x14ac:dyDescent="0.45">
      <c r="AH1496" s="67"/>
      <c r="AI1496" s="67"/>
      <c r="AJ1496" s="67"/>
      <c r="AK1496" s="67"/>
      <c r="AL1496" s="67"/>
      <c r="AM1496" s="67"/>
      <c r="AN1496" s="67"/>
      <c r="AO1496" s="67"/>
      <c r="AP1496" s="67"/>
      <c r="AQ1496" s="67"/>
    </row>
    <row r="1497" spans="34:43" x14ac:dyDescent="0.45">
      <c r="AH1497" s="67"/>
      <c r="AI1497" s="67"/>
      <c r="AJ1497" s="67"/>
      <c r="AK1497" s="67"/>
      <c r="AL1497" s="67"/>
      <c r="AM1497" s="67"/>
      <c r="AN1497" s="67"/>
      <c r="AO1497" s="67"/>
      <c r="AP1497" s="67"/>
      <c r="AQ1497" s="67"/>
    </row>
    <row r="1498" spans="34:43" x14ac:dyDescent="0.45">
      <c r="AH1498" s="67"/>
      <c r="AI1498" s="67"/>
      <c r="AJ1498" s="67"/>
      <c r="AK1498" s="67"/>
      <c r="AL1498" s="67"/>
      <c r="AM1498" s="67"/>
      <c r="AN1498" s="67"/>
      <c r="AO1498" s="67"/>
      <c r="AP1498" s="67"/>
      <c r="AQ1498" s="67"/>
    </row>
    <row r="1499" spans="34:43" x14ac:dyDescent="0.45">
      <c r="AH1499" s="67"/>
      <c r="AI1499" s="67"/>
      <c r="AJ1499" s="67"/>
      <c r="AK1499" s="67"/>
      <c r="AL1499" s="67"/>
      <c r="AM1499" s="67"/>
      <c r="AN1499" s="67"/>
      <c r="AO1499" s="67"/>
      <c r="AP1499" s="67"/>
      <c r="AQ1499" s="67"/>
    </row>
    <row r="1500" spans="34:43" x14ac:dyDescent="0.45">
      <c r="AH1500" s="67"/>
      <c r="AI1500" s="67"/>
      <c r="AJ1500" s="67"/>
      <c r="AK1500" s="67"/>
      <c r="AL1500" s="67"/>
      <c r="AM1500" s="67"/>
      <c r="AN1500" s="67"/>
      <c r="AO1500" s="67"/>
      <c r="AP1500" s="67"/>
      <c r="AQ1500" s="67"/>
    </row>
    <row r="1501" spans="34:43" x14ac:dyDescent="0.45">
      <c r="AH1501" s="67"/>
      <c r="AI1501" s="67"/>
      <c r="AJ1501" s="67"/>
      <c r="AK1501" s="67"/>
      <c r="AL1501" s="67"/>
      <c r="AM1501" s="67"/>
      <c r="AN1501" s="67"/>
      <c r="AO1501" s="67"/>
      <c r="AP1501" s="67"/>
      <c r="AQ1501" s="67"/>
    </row>
    <row r="1502" spans="34:43" x14ac:dyDescent="0.45">
      <c r="AH1502" s="67"/>
      <c r="AI1502" s="67"/>
      <c r="AJ1502" s="67"/>
      <c r="AK1502" s="67"/>
      <c r="AL1502" s="67"/>
      <c r="AM1502" s="67"/>
      <c r="AN1502" s="67"/>
      <c r="AO1502" s="67"/>
      <c r="AP1502" s="67"/>
      <c r="AQ1502" s="67"/>
    </row>
    <row r="1503" spans="34:43" x14ac:dyDescent="0.45">
      <c r="AH1503" s="67"/>
      <c r="AI1503" s="67"/>
      <c r="AJ1503" s="67"/>
      <c r="AK1503" s="67"/>
      <c r="AL1503" s="67"/>
      <c r="AM1503" s="67"/>
      <c r="AN1503" s="67"/>
      <c r="AO1503" s="67"/>
      <c r="AP1503" s="67"/>
      <c r="AQ1503" s="67"/>
    </row>
    <row r="1504" spans="34:43" x14ac:dyDescent="0.45">
      <c r="AH1504" s="67"/>
      <c r="AI1504" s="67"/>
      <c r="AJ1504" s="67"/>
      <c r="AK1504" s="67"/>
      <c r="AL1504" s="67"/>
      <c r="AM1504" s="67"/>
      <c r="AN1504" s="67"/>
      <c r="AO1504" s="67"/>
      <c r="AP1504" s="67"/>
      <c r="AQ1504" s="67"/>
    </row>
    <row r="1505" spans="34:43" x14ac:dyDescent="0.45">
      <c r="AH1505" s="67"/>
      <c r="AI1505" s="67"/>
      <c r="AJ1505" s="67"/>
      <c r="AK1505" s="67"/>
      <c r="AL1505" s="67"/>
      <c r="AM1505" s="67"/>
      <c r="AN1505" s="67"/>
      <c r="AO1505" s="67"/>
      <c r="AP1505" s="67"/>
      <c r="AQ1505" s="67"/>
    </row>
    <row r="1506" spans="34:43" x14ac:dyDescent="0.45">
      <c r="AH1506" s="67"/>
      <c r="AI1506" s="67"/>
      <c r="AJ1506" s="67"/>
      <c r="AK1506" s="67"/>
      <c r="AL1506" s="67"/>
      <c r="AM1506" s="67"/>
      <c r="AN1506" s="67"/>
      <c r="AO1506" s="67"/>
      <c r="AP1506" s="67"/>
      <c r="AQ1506" s="67"/>
    </row>
    <row r="1507" spans="34:43" x14ac:dyDescent="0.45">
      <c r="AH1507" s="67"/>
      <c r="AI1507" s="67"/>
      <c r="AJ1507" s="67"/>
      <c r="AK1507" s="67"/>
      <c r="AL1507" s="67"/>
      <c r="AM1507" s="67"/>
      <c r="AN1507" s="67"/>
      <c r="AO1507" s="67"/>
      <c r="AP1507" s="67"/>
      <c r="AQ1507" s="67"/>
    </row>
    <row r="1508" spans="34:43" x14ac:dyDescent="0.45">
      <c r="AH1508" s="67"/>
      <c r="AI1508" s="67"/>
      <c r="AJ1508" s="67"/>
      <c r="AK1508" s="67"/>
      <c r="AL1508" s="67"/>
      <c r="AM1508" s="67"/>
      <c r="AN1508" s="67"/>
      <c r="AO1508" s="67"/>
      <c r="AP1508" s="67"/>
      <c r="AQ1508" s="67"/>
    </row>
    <row r="1509" spans="34:43" x14ac:dyDescent="0.45">
      <c r="AH1509" s="67"/>
      <c r="AI1509" s="67"/>
      <c r="AJ1509" s="67"/>
      <c r="AK1509" s="67"/>
      <c r="AL1509" s="67"/>
      <c r="AM1509" s="67"/>
      <c r="AN1509" s="67"/>
      <c r="AO1509" s="67"/>
      <c r="AP1509" s="67"/>
      <c r="AQ1509" s="67"/>
    </row>
    <row r="1510" spans="34:43" x14ac:dyDescent="0.45">
      <c r="AH1510" s="67"/>
      <c r="AI1510" s="67"/>
      <c r="AJ1510" s="67"/>
      <c r="AK1510" s="67"/>
      <c r="AL1510" s="67"/>
      <c r="AM1510" s="67"/>
      <c r="AN1510" s="67"/>
      <c r="AO1510" s="67"/>
      <c r="AP1510" s="67"/>
      <c r="AQ1510" s="67"/>
    </row>
    <row r="1511" spans="34:43" x14ac:dyDescent="0.45">
      <c r="AH1511" s="67"/>
      <c r="AI1511" s="67"/>
      <c r="AJ1511" s="67"/>
      <c r="AK1511" s="67"/>
      <c r="AL1511" s="67"/>
      <c r="AM1511" s="67"/>
      <c r="AN1511" s="67"/>
      <c r="AO1511" s="67"/>
      <c r="AP1511" s="67"/>
      <c r="AQ1511" s="67"/>
    </row>
    <row r="1512" spans="34:43" x14ac:dyDescent="0.45">
      <c r="AH1512" s="67"/>
      <c r="AI1512" s="67"/>
      <c r="AJ1512" s="67"/>
      <c r="AK1512" s="67"/>
      <c r="AL1512" s="67"/>
      <c r="AM1512" s="67"/>
      <c r="AN1512" s="67"/>
      <c r="AO1512" s="67"/>
      <c r="AP1512" s="67"/>
      <c r="AQ1512" s="67"/>
    </row>
    <row r="1513" spans="34:43" x14ac:dyDescent="0.45">
      <c r="AH1513" s="67"/>
      <c r="AI1513" s="67"/>
      <c r="AJ1513" s="67"/>
      <c r="AK1513" s="67"/>
      <c r="AL1513" s="67"/>
      <c r="AM1513" s="67"/>
      <c r="AN1513" s="67"/>
      <c r="AO1513" s="67"/>
      <c r="AP1513" s="67"/>
      <c r="AQ1513" s="67"/>
    </row>
    <row r="1514" spans="34:43" x14ac:dyDescent="0.45">
      <c r="AH1514" s="67"/>
      <c r="AI1514" s="67"/>
      <c r="AJ1514" s="67"/>
      <c r="AK1514" s="67"/>
      <c r="AL1514" s="67"/>
      <c r="AM1514" s="67"/>
      <c r="AN1514" s="67"/>
      <c r="AO1514" s="67"/>
      <c r="AP1514" s="67"/>
      <c r="AQ1514" s="67"/>
    </row>
    <row r="1515" spans="34:43" x14ac:dyDescent="0.45">
      <c r="AH1515" s="67"/>
      <c r="AI1515" s="67"/>
      <c r="AJ1515" s="67"/>
      <c r="AK1515" s="67"/>
      <c r="AL1515" s="67"/>
      <c r="AM1515" s="67"/>
      <c r="AN1515" s="67"/>
      <c r="AO1515" s="67"/>
      <c r="AP1515" s="67"/>
      <c r="AQ1515" s="67"/>
    </row>
    <row r="1516" spans="34:43" x14ac:dyDescent="0.45">
      <c r="AH1516" s="67"/>
      <c r="AI1516" s="67"/>
      <c r="AJ1516" s="67"/>
      <c r="AK1516" s="67"/>
      <c r="AL1516" s="67"/>
      <c r="AM1516" s="67"/>
      <c r="AN1516" s="67"/>
      <c r="AO1516" s="67"/>
      <c r="AP1516" s="67"/>
      <c r="AQ1516" s="67"/>
    </row>
    <row r="1517" spans="34:43" x14ac:dyDescent="0.45">
      <c r="AH1517" s="67"/>
      <c r="AI1517" s="67"/>
      <c r="AJ1517" s="67"/>
      <c r="AK1517" s="67"/>
      <c r="AL1517" s="67"/>
      <c r="AM1517" s="67"/>
      <c r="AN1517" s="67"/>
      <c r="AO1517" s="67"/>
      <c r="AP1517" s="67"/>
      <c r="AQ1517" s="67"/>
    </row>
    <row r="1518" spans="34:43" x14ac:dyDescent="0.45">
      <c r="AH1518" s="67"/>
      <c r="AI1518" s="67"/>
      <c r="AJ1518" s="67"/>
      <c r="AK1518" s="67"/>
      <c r="AL1518" s="67"/>
      <c r="AM1518" s="67"/>
      <c r="AN1518" s="67"/>
      <c r="AO1518" s="67"/>
      <c r="AP1518" s="67"/>
      <c r="AQ1518" s="67"/>
    </row>
    <row r="1519" spans="34:43" x14ac:dyDescent="0.45">
      <c r="AH1519" s="67"/>
      <c r="AI1519" s="67"/>
      <c r="AJ1519" s="67"/>
      <c r="AK1519" s="67"/>
      <c r="AL1519" s="67"/>
      <c r="AM1519" s="67"/>
      <c r="AN1519" s="67"/>
      <c r="AO1519" s="67"/>
      <c r="AP1519" s="67"/>
      <c r="AQ1519" s="67"/>
    </row>
    <row r="1520" spans="34:43" x14ac:dyDescent="0.45">
      <c r="AH1520" s="67"/>
      <c r="AI1520" s="67"/>
      <c r="AJ1520" s="67"/>
      <c r="AK1520" s="67"/>
      <c r="AL1520" s="67"/>
      <c r="AM1520" s="67"/>
      <c r="AN1520" s="67"/>
      <c r="AO1520" s="67"/>
      <c r="AP1520" s="67"/>
      <c r="AQ1520" s="67"/>
    </row>
    <row r="1521" spans="34:43" x14ac:dyDescent="0.45">
      <c r="AH1521" s="67"/>
      <c r="AI1521" s="67"/>
      <c r="AJ1521" s="67"/>
      <c r="AK1521" s="67"/>
      <c r="AL1521" s="67"/>
      <c r="AM1521" s="67"/>
      <c r="AN1521" s="67"/>
      <c r="AO1521" s="67"/>
      <c r="AP1521" s="67"/>
      <c r="AQ1521" s="67"/>
    </row>
    <row r="1522" spans="34:43" x14ac:dyDescent="0.45">
      <c r="AH1522" s="67"/>
      <c r="AI1522" s="67"/>
      <c r="AJ1522" s="67"/>
      <c r="AK1522" s="67"/>
      <c r="AL1522" s="67"/>
      <c r="AM1522" s="67"/>
      <c r="AN1522" s="67"/>
      <c r="AO1522" s="67"/>
      <c r="AP1522" s="67"/>
      <c r="AQ1522" s="67"/>
    </row>
    <row r="1523" spans="34:43" x14ac:dyDescent="0.45">
      <c r="AH1523" s="67"/>
      <c r="AI1523" s="67"/>
      <c r="AJ1523" s="67"/>
      <c r="AK1523" s="67"/>
      <c r="AL1523" s="67"/>
      <c r="AM1523" s="67"/>
      <c r="AN1523" s="67"/>
      <c r="AO1523" s="67"/>
      <c r="AP1523" s="67"/>
      <c r="AQ1523" s="67"/>
    </row>
    <row r="1524" spans="34:43" x14ac:dyDescent="0.45">
      <c r="AH1524" s="67"/>
      <c r="AI1524" s="67"/>
      <c r="AJ1524" s="67"/>
      <c r="AK1524" s="67"/>
      <c r="AL1524" s="67"/>
      <c r="AM1524" s="67"/>
      <c r="AN1524" s="67"/>
      <c r="AO1524" s="67"/>
      <c r="AP1524" s="67"/>
      <c r="AQ1524" s="67"/>
    </row>
    <row r="1525" spans="34:43" x14ac:dyDescent="0.45">
      <c r="AH1525" s="67"/>
      <c r="AI1525" s="67"/>
      <c r="AJ1525" s="67"/>
      <c r="AK1525" s="67"/>
      <c r="AL1525" s="67"/>
      <c r="AM1525" s="67"/>
      <c r="AN1525" s="67"/>
      <c r="AO1525" s="67"/>
      <c r="AP1525" s="67"/>
      <c r="AQ1525" s="67"/>
    </row>
    <row r="1526" spans="34:43" x14ac:dyDescent="0.45">
      <c r="AH1526" s="67"/>
      <c r="AI1526" s="67"/>
      <c r="AJ1526" s="67"/>
      <c r="AK1526" s="67"/>
      <c r="AL1526" s="67"/>
      <c r="AM1526" s="67"/>
      <c r="AN1526" s="67"/>
      <c r="AO1526" s="67"/>
      <c r="AP1526" s="67"/>
      <c r="AQ1526" s="67"/>
    </row>
    <row r="1527" spans="34:43" x14ac:dyDescent="0.45">
      <c r="AH1527" s="67"/>
      <c r="AI1527" s="67"/>
      <c r="AJ1527" s="67"/>
      <c r="AK1527" s="67"/>
      <c r="AL1527" s="67"/>
      <c r="AM1527" s="67"/>
      <c r="AN1527" s="67"/>
      <c r="AO1527" s="67"/>
      <c r="AP1527" s="67"/>
      <c r="AQ1527" s="67"/>
    </row>
    <row r="1528" spans="34:43" x14ac:dyDescent="0.45">
      <c r="AH1528" s="67"/>
      <c r="AI1528" s="67"/>
      <c r="AJ1528" s="67"/>
      <c r="AK1528" s="67"/>
      <c r="AL1528" s="67"/>
      <c r="AM1528" s="67"/>
      <c r="AN1528" s="67"/>
      <c r="AO1528" s="67"/>
      <c r="AP1528" s="67"/>
      <c r="AQ1528" s="67"/>
    </row>
    <row r="1529" spans="34:43" x14ac:dyDescent="0.45">
      <c r="AH1529" s="67"/>
      <c r="AI1529" s="67"/>
      <c r="AJ1529" s="67"/>
      <c r="AK1529" s="67"/>
      <c r="AL1529" s="67"/>
      <c r="AM1529" s="67"/>
      <c r="AN1529" s="67"/>
      <c r="AO1529" s="67"/>
      <c r="AP1529" s="67"/>
      <c r="AQ1529" s="67"/>
    </row>
    <row r="1530" spans="34:43" x14ac:dyDescent="0.45">
      <c r="AH1530" s="67"/>
      <c r="AI1530" s="67"/>
      <c r="AJ1530" s="67"/>
      <c r="AK1530" s="67"/>
      <c r="AL1530" s="67"/>
      <c r="AM1530" s="67"/>
      <c r="AN1530" s="67"/>
      <c r="AO1530" s="67"/>
      <c r="AP1530" s="67"/>
      <c r="AQ1530" s="67"/>
    </row>
    <row r="1531" spans="34:43" x14ac:dyDescent="0.45">
      <c r="AH1531" s="67"/>
      <c r="AI1531" s="67"/>
      <c r="AJ1531" s="67"/>
      <c r="AK1531" s="67"/>
      <c r="AL1531" s="67"/>
      <c r="AM1531" s="67"/>
      <c r="AN1531" s="67"/>
      <c r="AO1531" s="67"/>
      <c r="AP1531" s="67"/>
      <c r="AQ1531" s="67"/>
    </row>
    <row r="1532" spans="34:43" x14ac:dyDescent="0.45">
      <c r="AH1532" s="67"/>
      <c r="AI1532" s="67"/>
      <c r="AJ1532" s="67"/>
      <c r="AK1532" s="67"/>
      <c r="AL1532" s="67"/>
      <c r="AM1532" s="67"/>
      <c r="AN1532" s="67"/>
      <c r="AO1532" s="67"/>
      <c r="AP1532" s="67"/>
      <c r="AQ1532" s="67"/>
    </row>
    <row r="1533" spans="34:43" x14ac:dyDescent="0.45">
      <c r="AH1533" s="67"/>
      <c r="AI1533" s="67"/>
      <c r="AJ1533" s="67"/>
      <c r="AK1533" s="67"/>
      <c r="AL1533" s="67"/>
      <c r="AM1533" s="67"/>
      <c r="AN1533" s="67"/>
      <c r="AO1533" s="67"/>
      <c r="AP1533" s="67"/>
      <c r="AQ1533" s="67"/>
    </row>
    <row r="1534" spans="34:43" x14ac:dyDescent="0.45">
      <c r="AH1534" s="67"/>
      <c r="AI1534" s="67"/>
      <c r="AJ1534" s="67"/>
      <c r="AK1534" s="67"/>
      <c r="AL1534" s="67"/>
      <c r="AM1534" s="67"/>
      <c r="AN1534" s="67"/>
      <c r="AO1534" s="67"/>
      <c r="AP1534" s="67"/>
      <c r="AQ1534" s="67"/>
    </row>
    <row r="1535" spans="34:43" x14ac:dyDescent="0.45">
      <c r="AH1535" s="67"/>
      <c r="AI1535" s="67"/>
      <c r="AJ1535" s="67"/>
      <c r="AK1535" s="67"/>
      <c r="AL1535" s="67"/>
      <c r="AM1535" s="67"/>
      <c r="AN1535" s="67"/>
      <c r="AO1535" s="67"/>
      <c r="AP1535" s="67"/>
      <c r="AQ1535" s="67"/>
    </row>
    <row r="1536" spans="34:43" x14ac:dyDescent="0.45">
      <c r="AH1536" s="67"/>
      <c r="AI1536" s="67"/>
      <c r="AJ1536" s="67"/>
      <c r="AK1536" s="67"/>
      <c r="AL1536" s="67"/>
      <c r="AM1536" s="67"/>
      <c r="AN1536" s="67"/>
      <c r="AO1536" s="67"/>
      <c r="AP1536" s="67"/>
      <c r="AQ1536" s="67"/>
    </row>
    <row r="1537" spans="34:43" x14ac:dyDescent="0.45">
      <c r="AH1537" s="67"/>
      <c r="AI1537" s="67"/>
      <c r="AJ1537" s="67"/>
      <c r="AK1537" s="67"/>
      <c r="AL1537" s="67"/>
      <c r="AM1537" s="67"/>
      <c r="AN1537" s="67"/>
      <c r="AO1537" s="67"/>
      <c r="AP1537" s="67"/>
      <c r="AQ1537" s="67"/>
    </row>
    <row r="1538" spans="34:43" x14ac:dyDescent="0.45">
      <c r="AH1538" s="67"/>
      <c r="AI1538" s="67"/>
      <c r="AJ1538" s="67"/>
      <c r="AK1538" s="67"/>
      <c r="AL1538" s="67"/>
      <c r="AM1538" s="67"/>
      <c r="AN1538" s="67"/>
      <c r="AO1538" s="67"/>
      <c r="AP1538" s="67"/>
      <c r="AQ1538" s="67"/>
    </row>
    <row r="1539" spans="34:43" x14ac:dyDescent="0.45">
      <c r="AH1539" s="67"/>
      <c r="AI1539" s="67"/>
      <c r="AJ1539" s="67"/>
      <c r="AK1539" s="67"/>
      <c r="AL1539" s="67"/>
      <c r="AM1539" s="67"/>
      <c r="AN1539" s="67"/>
      <c r="AO1539" s="67"/>
      <c r="AP1539" s="67"/>
      <c r="AQ1539" s="67"/>
    </row>
    <row r="1540" spans="34:43" x14ac:dyDescent="0.45">
      <c r="AH1540" s="67"/>
      <c r="AI1540" s="67"/>
      <c r="AJ1540" s="67"/>
      <c r="AK1540" s="67"/>
      <c r="AL1540" s="67"/>
      <c r="AM1540" s="67"/>
      <c r="AN1540" s="67"/>
      <c r="AO1540" s="67"/>
      <c r="AP1540" s="67"/>
      <c r="AQ1540" s="67"/>
    </row>
    <row r="1541" spans="34:43" x14ac:dyDescent="0.45">
      <c r="AH1541" s="67"/>
      <c r="AI1541" s="67"/>
      <c r="AJ1541" s="67"/>
      <c r="AK1541" s="67"/>
      <c r="AL1541" s="67"/>
      <c r="AM1541" s="67"/>
      <c r="AN1541" s="67"/>
      <c r="AO1541" s="67"/>
      <c r="AP1541" s="67"/>
      <c r="AQ1541" s="67"/>
    </row>
    <row r="1542" spans="34:43" x14ac:dyDescent="0.45">
      <c r="AH1542" s="67"/>
      <c r="AI1542" s="67"/>
      <c r="AJ1542" s="67"/>
      <c r="AK1542" s="67"/>
      <c r="AL1542" s="67"/>
      <c r="AM1542" s="67"/>
      <c r="AN1542" s="67"/>
      <c r="AO1542" s="67"/>
      <c r="AP1542" s="67"/>
      <c r="AQ1542" s="67"/>
    </row>
    <row r="1543" spans="34:43" x14ac:dyDescent="0.45">
      <c r="AH1543" s="67"/>
      <c r="AI1543" s="67"/>
      <c r="AJ1543" s="67"/>
      <c r="AK1543" s="67"/>
      <c r="AL1543" s="67"/>
      <c r="AM1543" s="67"/>
      <c r="AN1543" s="67"/>
      <c r="AO1543" s="67"/>
      <c r="AP1543" s="67"/>
      <c r="AQ1543" s="67"/>
    </row>
    <row r="1544" spans="34:43" x14ac:dyDescent="0.45">
      <c r="AH1544" s="67"/>
      <c r="AI1544" s="67"/>
      <c r="AJ1544" s="67"/>
      <c r="AK1544" s="67"/>
      <c r="AL1544" s="67"/>
      <c r="AM1544" s="67"/>
      <c r="AN1544" s="67"/>
      <c r="AO1544" s="67"/>
      <c r="AP1544" s="67"/>
      <c r="AQ1544" s="67"/>
    </row>
    <row r="1545" spans="34:43" x14ac:dyDescent="0.45">
      <c r="AH1545" s="67"/>
      <c r="AI1545" s="67"/>
      <c r="AJ1545" s="67"/>
      <c r="AK1545" s="67"/>
      <c r="AL1545" s="67"/>
      <c r="AM1545" s="67"/>
      <c r="AN1545" s="67"/>
      <c r="AO1545" s="67"/>
      <c r="AP1545" s="67"/>
      <c r="AQ1545" s="67"/>
    </row>
    <row r="1546" spans="34:43" x14ac:dyDescent="0.45">
      <c r="AH1546" s="67"/>
      <c r="AI1546" s="67"/>
      <c r="AJ1546" s="67"/>
      <c r="AK1546" s="67"/>
      <c r="AL1546" s="67"/>
      <c r="AM1546" s="67"/>
      <c r="AN1546" s="67"/>
      <c r="AO1546" s="67"/>
      <c r="AP1546" s="67"/>
      <c r="AQ1546" s="67"/>
    </row>
    <row r="1547" spans="34:43" x14ac:dyDescent="0.45">
      <c r="AH1547" s="67"/>
      <c r="AI1547" s="67"/>
      <c r="AJ1547" s="67"/>
      <c r="AK1547" s="67"/>
      <c r="AL1547" s="67"/>
      <c r="AM1547" s="67"/>
      <c r="AN1547" s="67"/>
      <c r="AO1547" s="67"/>
      <c r="AP1547" s="67"/>
      <c r="AQ1547" s="67"/>
    </row>
    <row r="1548" spans="34:43" x14ac:dyDescent="0.45">
      <c r="AH1548" s="67"/>
      <c r="AI1548" s="67"/>
      <c r="AJ1548" s="67"/>
      <c r="AK1548" s="67"/>
      <c r="AL1548" s="67"/>
      <c r="AM1548" s="67"/>
      <c r="AN1548" s="67"/>
      <c r="AO1548" s="67"/>
      <c r="AP1548" s="67"/>
      <c r="AQ1548" s="67"/>
    </row>
    <row r="1549" spans="34:43" x14ac:dyDescent="0.45">
      <c r="AH1549" s="67"/>
      <c r="AI1549" s="67"/>
      <c r="AJ1549" s="67"/>
      <c r="AK1549" s="67"/>
      <c r="AL1549" s="67"/>
      <c r="AM1549" s="67"/>
      <c r="AN1549" s="67"/>
      <c r="AO1549" s="67"/>
      <c r="AP1549" s="67"/>
      <c r="AQ1549" s="67"/>
    </row>
    <row r="1550" spans="34:43" x14ac:dyDescent="0.45">
      <c r="AH1550" s="67"/>
      <c r="AI1550" s="67"/>
      <c r="AJ1550" s="67"/>
      <c r="AK1550" s="67"/>
      <c r="AL1550" s="67"/>
      <c r="AM1550" s="67"/>
      <c r="AN1550" s="67"/>
      <c r="AO1550" s="67"/>
      <c r="AP1550" s="67"/>
      <c r="AQ1550" s="67"/>
    </row>
    <row r="1551" spans="34:43" x14ac:dyDescent="0.45">
      <c r="AH1551" s="67"/>
      <c r="AI1551" s="67"/>
      <c r="AJ1551" s="67"/>
      <c r="AK1551" s="67"/>
      <c r="AL1551" s="67"/>
      <c r="AM1551" s="67"/>
      <c r="AN1551" s="67"/>
      <c r="AO1551" s="67"/>
      <c r="AP1551" s="67"/>
      <c r="AQ1551" s="67"/>
    </row>
    <row r="1552" spans="34:43" x14ac:dyDescent="0.45">
      <c r="AH1552" s="67"/>
      <c r="AI1552" s="67"/>
      <c r="AJ1552" s="67"/>
      <c r="AK1552" s="67"/>
      <c r="AL1552" s="67"/>
      <c r="AM1552" s="67"/>
      <c r="AN1552" s="67"/>
      <c r="AO1552" s="67"/>
      <c r="AP1552" s="67"/>
      <c r="AQ1552" s="67"/>
    </row>
    <row r="1553" spans="34:43" x14ac:dyDescent="0.45">
      <c r="AH1553" s="67"/>
      <c r="AI1553" s="67"/>
      <c r="AJ1553" s="67"/>
      <c r="AK1553" s="67"/>
      <c r="AL1553" s="67"/>
      <c r="AM1553" s="67"/>
      <c r="AN1553" s="67"/>
      <c r="AO1553" s="67"/>
      <c r="AP1553" s="67"/>
      <c r="AQ1553" s="67"/>
    </row>
    <row r="1554" spans="34:43" x14ac:dyDescent="0.45">
      <c r="AH1554" s="67"/>
      <c r="AI1554" s="67"/>
      <c r="AJ1554" s="67"/>
      <c r="AK1554" s="67"/>
      <c r="AL1554" s="67"/>
      <c r="AM1554" s="67"/>
      <c r="AN1554" s="67"/>
      <c r="AO1554" s="67"/>
      <c r="AP1554" s="67"/>
      <c r="AQ1554" s="67"/>
    </row>
    <row r="1555" spans="34:43" x14ac:dyDescent="0.45">
      <c r="AH1555" s="67"/>
      <c r="AI1555" s="67"/>
      <c r="AJ1555" s="67"/>
      <c r="AK1555" s="67"/>
      <c r="AL1555" s="67"/>
      <c r="AM1555" s="67"/>
      <c r="AN1555" s="67"/>
      <c r="AO1555" s="67"/>
      <c r="AP1555" s="67"/>
      <c r="AQ1555" s="67"/>
    </row>
    <row r="1556" spans="34:43" x14ac:dyDescent="0.45">
      <c r="AH1556" s="67"/>
      <c r="AI1556" s="67"/>
      <c r="AJ1556" s="67"/>
      <c r="AK1556" s="67"/>
      <c r="AL1556" s="67"/>
      <c r="AM1556" s="67"/>
      <c r="AN1556" s="67"/>
      <c r="AO1556" s="67"/>
      <c r="AP1556" s="67"/>
      <c r="AQ1556" s="67"/>
    </row>
    <row r="1557" spans="34:43" x14ac:dyDescent="0.45">
      <c r="AH1557" s="67"/>
      <c r="AI1557" s="67"/>
      <c r="AJ1557" s="67"/>
      <c r="AK1557" s="67"/>
      <c r="AL1557" s="67"/>
      <c r="AM1557" s="67"/>
      <c r="AN1557" s="67"/>
      <c r="AO1557" s="67"/>
      <c r="AP1557" s="67"/>
      <c r="AQ1557" s="67"/>
    </row>
    <row r="1558" spans="34:43" x14ac:dyDescent="0.45">
      <c r="AH1558" s="67"/>
      <c r="AI1558" s="67"/>
      <c r="AJ1558" s="67"/>
      <c r="AK1558" s="67"/>
      <c r="AL1558" s="67"/>
      <c r="AM1558" s="67"/>
      <c r="AN1558" s="67"/>
      <c r="AO1558" s="67"/>
      <c r="AP1558" s="67"/>
      <c r="AQ1558" s="67"/>
    </row>
    <row r="1559" spans="34:43" x14ac:dyDescent="0.45">
      <c r="AH1559" s="67"/>
      <c r="AI1559" s="67"/>
      <c r="AJ1559" s="67"/>
      <c r="AK1559" s="67"/>
      <c r="AL1559" s="67"/>
      <c r="AM1559" s="67"/>
      <c r="AN1559" s="67"/>
      <c r="AO1559" s="67"/>
      <c r="AP1559" s="67"/>
      <c r="AQ1559" s="67"/>
    </row>
    <row r="1560" spans="34:43" x14ac:dyDescent="0.45">
      <c r="AH1560" s="67"/>
      <c r="AI1560" s="67"/>
      <c r="AJ1560" s="67"/>
      <c r="AK1560" s="67"/>
      <c r="AL1560" s="67"/>
      <c r="AM1560" s="67"/>
      <c r="AN1560" s="67"/>
      <c r="AO1560" s="67"/>
      <c r="AP1560" s="67"/>
      <c r="AQ1560" s="67"/>
    </row>
    <row r="1561" spans="34:43" x14ac:dyDescent="0.45">
      <c r="AH1561" s="67"/>
      <c r="AI1561" s="67"/>
      <c r="AJ1561" s="67"/>
      <c r="AK1561" s="67"/>
      <c r="AL1561" s="67"/>
      <c r="AM1561" s="67"/>
      <c r="AN1561" s="67"/>
      <c r="AO1561" s="67"/>
      <c r="AP1561" s="67"/>
      <c r="AQ1561" s="67"/>
    </row>
    <row r="1562" spans="34:43" x14ac:dyDescent="0.45">
      <c r="AH1562" s="67"/>
      <c r="AI1562" s="67"/>
      <c r="AJ1562" s="67"/>
      <c r="AK1562" s="67"/>
      <c r="AL1562" s="67"/>
      <c r="AM1562" s="67"/>
      <c r="AN1562" s="67"/>
      <c r="AO1562" s="67"/>
      <c r="AP1562" s="67"/>
      <c r="AQ1562" s="67"/>
    </row>
    <row r="1563" spans="34:43" x14ac:dyDescent="0.45">
      <c r="AH1563" s="67"/>
      <c r="AI1563" s="67"/>
      <c r="AJ1563" s="67"/>
      <c r="AK1563" s="67"/>
      <c r="AL1563" s="67"/>
      <c r="AM1563" s="67"/>
      <c r="AN1563" s="67"/>
      <c r="AO1563" s="67"/>
      <c r="AP1563" s="67"/>
      <c r="AQ1563" s="67"/>
    </row>
    <row r="1564" spans="34:43" x14ac:dyDescent="0.45">
      <c r="AH1564" s="67"/>
      <c r="AI1564" s="67"/>
      <c r="AJ1564" s="67"/>
      <c r="AK1564" s="67"/>
      <c r="AL1564" s="67"/>
      <c r="AM1564" s="67"/>
      <c r="AN1564" s="67"/>
      <c r="AO1564" s="67"/>
      <c r="AP1564" s="67"/>
      <c r="AQ1564" s="67"/>
    </row>
    <row r="1565" spans="34:43" x14ac:dyDescent="0.45">
      <c r="AH1565" s="67"/>
      <c r="AI1565" s="67"/>
      <c r="AJ1565" s="67"/>
      <c r="AK1565" s="67"/>
      <c r="AL1565" s="67"/>
      <c r="AM1565" s="67"/>
      <c r="AN1565" s="67"/>
      <c r="AO1565" s="67"/>
      <c r="AP1565" s="67"/>
      <c r="AQ1565" s="67"/>
    </row>
    <row r="1566" spans="34:43" x14ac:dyDescent="0.45">
      <c r="AH1566" s="67"/>
      <c r="AI1566" s="67"/>
      <c r="AJ1566" s="67"/>
      <c r="AK1566" s="67"/>
      <c r="AL1566" s="67"/>
      <c r="AM1566" s="67"/>
      <c r="AN1566" s="67"/>
      <c r="AO1566" s="67"/>
      <c r="AP1566" s="67"/>
      <c r="AQ1566" s="67"/>
    </row>
    <row r="1567" spans="34:43" x14ac:dyDescent="0.45">
      <c r="AH1567" s="67"/>
      <c r="AI1567" s="67"/>
      <c r="AJ1567" s="67"/>
      <c r="AK1567" s="67"/>
      <c r="AL1567" s="67"/>
      <c r="AM1567" s="67"/>
      <c r="AN1567" s="67"/>
      <c r="AO1567" s="67"/>
      <c r="AP1567" s="67"/>
      <c r="AQ1567" s="67"/>
    </row>
    <row r="1568" spans="34:43" x14ac:dyDescent="0.45">
      <c r="AH1568" s="67"/>
      <c r="AI1568" s="67"/>
      <c r="AJ1568" s="67"/>
      <c r="AK1568" s="67"/>
      <c r="AL1568" s="67"/>
      <c r="AM1568" s="67"/>
      <c r="AN1568" s="67"/>
      <c r="AO1568" s="67"/>
      <c r="AP1568" s="67"/>
      <c r="AQ1568" s="67"/>
    </row>
    <row r="1569" spans="34:43" x14ac:dyDescent="0.45">
      <c r="AH1569" s="67"/>
      <c r="AI1569" s="67"/>
      <c r="AJ1569" s="67"/>
      <c r="AK1569" s="67"/>
      <c r="AL1569" s="67"/>
      <c r="AM1569" s="67"/>
      <c r="AN1569" s="67"/>
      <c r="AO1569" s="67"/>
      <c r="AP1569" s="67"/>
      <c r="AQ1569" s="67"/>
    </row>
    <row r="1570" spans="34:43" x14ac:dyDescent="0.45">
      <c r="AH1570" s="67"/>
      <c r="AI1570" s="67"/>
      <c r="AJ1570" s="67"/>
      <c r="AK1570" s="67"/>
      <c r="AL1570" s="67"/>
      <c r="AM1570" s="67"/>
      <c r="AN1570" s="67"/>
      <c r="AO1570" s="67"/>
      <c r="AP1570" s="67"/>
      <c r="AQ1570" s="67"/>
    </row>
    <row r="1571" spans="34:43" x14ac:dyDescent="0.45">
      <c r="AH1571" s="67"/>
      <c r="AI1571" s="67"/>
      <c r="AJ1571" s="67"/>
      <c r="AK1571" s="67"/>
      <c r="AL1571" s="67"/>
      <c r="AM1571" s="67"/>
      <c r="AN1571" s="67"/>
      <c r="AO1571" s="67"/>
      <c r="AP1571" s="67"/>
      <c r="AQ1571" s="67"/>
    </row>
    <row r="1572" spans="34:43" x14ac:dyDescent="0.45">
      <c r="AH1572" s="67"/>
      <c r="AI1572" s="67"/>
      <c r="AJ1572" s="67"/>
      <c r="AK1572" s="67"/>
      <c r="AL1572" s="67"/>
      <c r="AM1572" s="67"/>
      <c r="AN1572" s="67"/>
      <c r="AO1572" s="67"/>
      <c r="AP1572" s="67"/>
      <c r="AQ1572" s="67"/>
    </row>
    <row r="1573" spans="34:43" x14ac:dyDescent="0.45">
      <c r="AH1573" s="67"/>
      <c r="AI1573" s="67"/>
      <c r="AJ1573" s="67"/>
      <c r="AK1573" s="67"/>
      <c r="AL1573" s="67"/>
      <c r="AM1573" s="67"/>
      <c r="AN1573" s="67"/>
      <c r="AO1573" s="67"/>
      <c r="AP1573" s="67"/>
      <c r="AQ1573" s="67"/>
    </row>
    <row r="1574" spans="34:43" x14ac:dyDescent="0.45">
      <c r="AH1574" s="67"/>
      <c r="AI1574" s="67"/>
      <c r="AJ1574" s="67"/>
      <c r="AK1574" s="67"/>
      <c r="AL1574" s="67"/>
      <c r="AM1574" s="67"/>
      <c r="AN1574" s="67"/>
      <c r="AO1574" s="67"/>
      <c r="AP1574" s="67"/>
      <c r="AQ1574" s="67"/>
    </row>
    <row r="1575" spans="34:43" x14ac:dyDescent="0.45">
      <c r="AH1575" s="67"/>
      <c r="AI1575" s="67"/>
      <c r="AJ1575" s="67"/>
      <c r="AK1575" s="67"/>
      <c r="AL1575" s="67"/>
      <c r="AM1575" s="67"/>
      <c r="AN1575" s="67"/>
      <c r="AO1575" s="67"/>
      <c r="AP1575" s="67"/>
      <c r="AQ1575" s="67"/>
    </row>
    <row r="1576" spans="34:43" x14ac:dyDescent="0.45">
      <c r="AH1576" s="67"/>
      <c r="AI1576" s="67"/>
      <c r="AJ1576" s="67"/>
      <c r="AK1576" s="67"/>
      <c r="AL1576" s="67"/>
      <c r="AM1576" s="67"/>
      <c r="AN1576" s="67"/>
      <c r="AO1576" s="67"/>
      <c r="AP1576" s="67"/>
      <c r="AQ1576" s="67"/>
    </row>
    <row r="1577" spans="34:43" x14ac:dyDescent="0.45">
      <c r="AH1577" s="67"/>
      <c r="AI1577" s="67"/>
      <c r="AJ1577" s="67"/>
      <c r="AK1577" s="67"/>
      <c r="AL1577" s="67"/>
      <c r="AM1577" s="67"/>
      <c r="AN1577" s="67"/>
      <c r="AO1577" s="67"/>
      <c r="AP1577" s="67"/>
      <c r="AQ1577" s="67"/>
    </row>
    <row r="1578" spans="34:43" x14ac:dyDescent="0.45">
      <c r="AH1578" s="67"/>
      <c r="AI1578" s="67"/>
      <c r="AJ1578" s="67"/>
      <c r="AK1578" s="67"/>
      <c r="AL1578" s="67"/>
      <c r="AM1578" s="67"/>
      <c r="AN1578" s="67"/>
      <c r="AO1578" s="67"/>
      <c r="AP1578" s="67"/>
      <c r="AQ1578" s="67"/>
    </row>
    <row r="1579" spans="34:43" x14ac:dyDescent="0.45">
      <c r="AH1579" s="67"/>
      <c r="AI1579" s="67"/>
      <c r="AJ1579" s="67"/>
      <c r="AK1579" s="67"/>
      <c r="AL1579" s="67"/>
      <c r="AM1579" s="67"/>
      <c r="AN1579" s="67"/>
      <c r="AO1579" s="67"/>
      <c r="AP1579" s="67"/>
      <c r="AQ1579" s="67"/>
    </row>
    <row r="1580" spans="34:43" x14ac:dyDescent="0.45">
      <c r="AH1580" s="67"/>
      <c r="AI1580" s="67"/>
      <c r="AJ1580" s="67"/>
      <c r="AK1580" s="67"/>
      <c r="AL1580" s="67"/>
      <c r="AM1580" s="67"/>
      <c r="AN1580" s="67"/>
      <c r="AO1580" s="67"/>
      <c r="AP1580" s="67"/>
      <c r="AQ1580" s="67"/>
    </row>
    <row r="1581" spans="34:43" x14ac:dyDescent="0.45">
      <c r="AH1581" s="67"/>
      <c r="AI1581" s="67"/>
      <c r="AJ1581" s="67"/>
      <c r="AK1581" s="67"/>
      <c r="AL1581" s="67"/>
      <c r="AM1581" s="67"/>
      <c r="AN1581" s="67"/>
      <c r="AO1581" s="67"/>
      <c r="AP1581" s="67"/>
      <c r="AQ1581" s="67"/>
    </row>
    <row r="1582" spans="34:43" x14ac:dyDescent="0.45">
      <c r="AH1582" s="67"/>
      <c r="AI1582" s="67"/>
      <c r="AJ1582" s="67"/>
      <c r="AK1582" s="67"/>
      <c r="AL1582" s="67"/>
      <c r="AM1582" s="67"/>
      <c r="AN1582" s="67"/>
      <c r="AO1582" s="67"/>
      <c r="AP1582" s="67"/>
      <c r="AQ1582" s="67"/>
    </row>
    <row r="1583" spans="34:43" x14ac:dyDescent="0.45">
      <c r="AH1583" s="67"/>
      <c r="AI1583" s="67"/>
      <c r="AJ1583" s="67"/>
      <c r="AK1583" s="67"/>
      <c r="AL1583" s="67"/>
      <c r="AM1583" s="67"/>
      <c r="AN1583" s="67"/>
      <c r="AO1583" s="67"/>
      <c r="AP1583" s="67"/>
      <c r="AQ1583" s="67"/>
    </row>
    <row r="1584" spans="34:43" x14ac:dyDescent="0.45">
      <c r="AH1584" s="67"/>
      <c r="AI1584" s="67"/>
      <c r="AJ1584" s="67"/>
      <c r="AK1584" s="67"/>
      <c r="AL1584" s="67"/>
      <c r="AM1584" s="67"/>
      <c r="AN1584" s="67"/>
      <c r="AO1584" s="67"/>
      <c r="AP1584" s="67"/>
      <c r="AQ1584" s="67"/>
    </row>
    <row r="1585" spans="34:43" x14ac:dyDescent="0.45">
      <c r="AH1585" s="67"/>
      <c r="AI1585" s="67"/>
      <c r="AJ1585" s="67"/>
      <c r="AK1585" s="67"/>
      <c r="AL1585" s="67"/>
      <c r="AM1585" s="67"/>
      <c r="AN1585" s="67"/>
      <c r="AO1585" s="67"/>
      <c r="AP1585" s="67"/>
      <c r="AQ1585" s="67"/>
    </row>
    <row r="1586" spans="34:43" x14ac:dyDescent="0.45">
      <c r="AH1586" s="67"/>
      <c r="AI1586" s="67"/>
      <c r="AJ1586" s="67"/>
      <c r="AK1586" s="67"/>
      <c r="AL1586" s="67"/>
      <c r="AM1586" s="67"/>
      <c r="AN1586" s="67"/>
      <c r="AO1586" s="67"/>
      <c r="AP1586" s="67"/>
      <c r="AQ1586" s="67"/>
    </row>
    <row r="1587" spans="34:43" x14ac:dyDescent="0.45">
      <c r="AH1587" s="67"/>
      <c r="AI1587" s="67"/>
      <c r="AJ1587" s="67"/>
      <c r="AK1587" s="67"/>
      <c r="AL1587" s="67"/>
      <c r="AM1587" s="67"/>
      <c r="AN1587" s="67"/>
      <c r="AO1587" s="67"/>
      <c r="AP1587" s="67"/>
      <c r="AQ1587" s="67"/>
    </row>
    <row r="1588" spans="34:43" x14ac:dyDescent="0.45">
      <c r="AH1588" s="67"/>
      <c r="AI1588" s="67"/>
      <c r="AJ1588" s="67"/>
      <c r="AK1588" s="67"/>
      <c r="AL1588" s="67"/>
      <c r="AM1588" s="67"/>
      <c r="AN1588" s="67"/>
      <c r="AO1588" s="67"/>
      <c r="AP1588" s="67"/>
      <c r="AQ1588" s="67"/>
    </row>
    <row r="1589" spans="34:43" x14ac:dyDescent="0.45">
      <c r="AH1589" s="67"/>
      <c r="AI1589" s="67"/>
      <c r="AJ1589" s="67"/>
      <c r="AK1589" s="67"/>
      <c r="AL1589" s="67"/>
      <c r="AM1589" s="67"/>
      <c r="AN1589" s="67"/>
      <c r="AO1589" s="67"/>
      <c r="AP1589" s="67"/>
      <c r="AQ1589" s="67"/>
    </row>
    <row r="1590" spans="34:43" x14ac:dyDescent="0.45">
      <c r="AH1590" s="67"/>
      <c r="AI1590" s="67"/>
      <c r="AJ1590" s="67"/>
      <c r="AK1590" s="67"/>
      <c r="AL1590" s="67"/>
      <c r="AM1590" s="67"/>
      <c r="AN1590" s="67"/>
      <c r="AO1590" s="67"/>
      <c r="AP1590" s="67"/>
      <c r="AQ1590" s="67"/>
    </row>
    <row r="1591" spans="34:43" x14ac:dyDescent="0.45">
      <c r="AH1591" s="67"/>
      <c r="AI1591" s="67"/>
      <c r="AJ1591" s="67"/>
      <c r="AK1591" s="67"/>
      <c r="AL1591" s="67"/>
      <c r="AM1591" s="67"/>
      <c r="AN1591" s="67"/>
      <c r="AO1591" s="67"/>
      <c r="AP1591" s="67"/>
      <c r="AQ1591" s="67"/>
    </row>
    <row r="1592" spans="34:43" x14ac:dyDescent="0.45">
      <c r="AH1592" s="67"/>
      <c r="AI1592" s="67"/>
      <c r="AJ1592" s="67"/>
      <c r="AK1592" s="67"/>
      <c r="AL1592" s="67"/>
      <c r="AM1592" s="67"/>
      <c r="AN1592" s="67"/>
      <c r="AO1592" s="67"/>
      <c r="AP1592" s="67"/>
      <c r="AQ1592" s="67"/>
    </row>
    <row r="1593" spans="34:43" x14ac:dyDescent="0.45">
      <c r="AH1593" s="67"/>
      <c r="AI1593" s="67"/>
      <c r="AJ1593" s="67"/>
      <c r="AK1593" s="67"/>
      <c r="AL1593" s="67"/>
      <c r="AM1593" s="67"/>
      <c r="AN1593" s="67"/>
      <c r="AO1593" s="67"/>
      <c r="AP1593" s="67"/>
      <c r="AQ1593" s="67"/>
    </row>
    <row r="1594" spans="34:43" x14ac:dyDescent="0.45">
      <c r="AH1594" s="67"/>
      <c r="AI1594" s="67"/>
      <c r="AJ1594" s="67"/>
      <c r="AK1594" s="67"/>
      <c r="AL1594" s="67"/>
      <c r="AM1594" s="67"/>
      <c r="AN1594" s="67"/>
      <c r="AO1594" s="67"/>
      <c r="AP1594" s="67"/>
      <c r="AQ1594" s="67"/>
    </row>
    <row r="1595" spans="34:43" x14ac:dyDescent="0.45">
      <c r="AH1595" s="67"/>
      <c r="AI1595" s="67"/>
      <c r="AJ1595" s="67"/>
      <c r="AK1595" s="67"/>
      <c r="AL1595" s="67"/>
      <c r="AM1595" s="67"/>
      <c r="AN1595" s="67"/>
      <c r="AO1595" s="67"/>
      <c r="AP1595" s="67"/>
      <c r="AQ1595" s="67"/>
    </row>
    <row r="1596" spans="34:43" x14ac:dyDescent="0.45">
      <c r="AH1596" s="67"/>
      <c r="AI1596" s="67"/>
      <c r="AJ1596" s="67"/>
      <c r="AK1596" s="67"/>
      <c r="AL1596" s="67"/>
      <c r="AM1596" s="67"/>
      <c r="AN1596" s="67"/>
      <c r="AO1596" s="67"/>
      <c r="AP1596" s="67"/>
      <c r="AQ1596" s="67"/>
    </row>
    <row r="1597" spans="34:43" x14ac:dyDescent="0.45">
      <c r="AH1597" s="67"/>
      <c r="AI1597" s="67"/>
      <c r="AJ1597" s="67"/>
      <c r="AK1597" s="67"/>
      <c r="AL1597" s="67"/>
      <c r="AM1597" s="67"/>
      <c r="AN1597" s="67"/>
      <c r="AO1597" s="67"/>
      <c r="AP1597" s="67"/>
      <c r="AQ1597" s="67"/>
    </row>
    <row r="1598" spans="34:43" x14ac:dyDescent="0.45">
      <c r="AH1598" s="67"/>
      <c r="AI1598" s="67"/>
      <c r="AJ1598" s="67"/>
      <c r="AK1598" s="67"/>
      <c r="AL1598" s="67"/>
      <c r="AM1598" s="67"/>
      <c r="AN1598" s="67"/>
      <c r="AO1598" s="67"/>
      <c r="AP1598" s="67"/>
      <c r="AQ1598" s="67"/>
    </row>
    <row r="1599" spans="34:43" x14ac:dyDescent="0.45">
      <c r="AH1599" s="67"/>
      <c r="AI1599" s="67"/>
      <c r="AJ1599" s="67"/>
      <c r="AK1599" s="67"/>
      <c r="AL1599" s="67"/>
      <c r="AM1599" s="67"/>
      <c r="AN1599" s="67"/>
      <c r="AO1599" s="67"/>
      <c r="AP1599" s="67"/>
      <c r="AQ1599" s="67"/>
    </row>
    <row r="1600" spans="34:43" x14ac:dyDescent="0.45">
      <c r="AH1600" s="67"/>
      <c r="AI1600" s="67"/>
      <c r="AJ1600" s="67"/>
      <c r="AK1600" s="67"/>
      <c r="AL1600" s="67"/>
      <c r="AM1600" s="67"/>
      <c r="AN1600" s="67"/>
      <c r="AO1600" s="67"/>
      <c r="AP1600" s="67"/>
      <c r="AQ1600" s="67"/>
    </row>
    <row r="1601" spans="34:43" x14ac:dyDescent="0.45">
      <c r="AH1601" s="67"/>
      <c r="AI1601" s="67"/>
      <c r="AJ1601" s="67"/>
      <c r="AK1601" s="67"/>
      <c r="AL1601" s="67"/>
      <c r="AM1601" s="67"/>
      <c r="AN1601" s="67"/>
      <c r="AO1601" s="67"/>
      <c r="AP1601" s="67"/>
      <c r="AQ1601" s="67"/>
    </row>
    <row r="1602" spans="34:43" x14ac:dyDescent="0.45">
      <c r="AH1602" s="67"/>
      <c r="AI1602" s="67"/>
      <c r="AJ1602" s="67"/>
      <c r="AK1602" s="67"/>
      <c r="AL1602" s="67"/>
      <c r="AM1602" s="67"/>
      <c r="AN1602" s="67"/>
      <c r="AO1602" s="67"/>
      <c r="AP1602" s="67"/>
      <c r="AQ1602" s="67"/>
    </row>
    <row r="1603" spans="34:43" x14ac:dyDescent="0.45">
      <c r="AH1603" s="67"/>
      <c r="AI1603" s="67"/>
      <c r="AJ1603" s="67"/>
      <c r="AK1603" s="67"/>
      <c r="AL1603" s="67"/>
      <c r="AM1603" s="67"/>
      <c r="AN1603" s="67"/>
      <c r="AO1603" s="67"/>
      <c r="AP1603" s="67"/>
      <c r="AQ1603" s="67"/>
    </row>
    <row r="1604" spans="34:43" x14ac:dyDescent="0.45">
      <c r="AH1604" s="67"/>
      <c r="AI1604" s="67"/>
      <c r="AJ1604" s="67"/>
      <c r="AK1604" s="67"/>
      <c r="AL1604" s="67"/>
      <c r="AM1604" s="67"/>
      <c r="AN1604" s="67"/>
      <c r="AO1604" s="67"/>
      <c r="AP1604" s="67"/>
      <c r="AQ1604" s="67"/>
    </row>
    <row r="1605" spans="34:43" x14ac:dyDescent="0.45">
      <c r="AH1605" s="67"/>
      <c r="AI1605" s="67"/>
      <c r="AJ1605" s="67"/>
      <c r="AK1605" s="67"/>
      <c r="AL1605" s="67"/>
      <c r="AM1605" s="67"/>
      <c r="AN1605" s="67"/>
      <c r="AO1605" s="67"/>
      <c r="AP1605" s="67"/>
      <c r="AQ1605" s="67"/>
    </row>
    <row r="1606" spans="34:43" x14ac:dyDescent="0.45">
      <c r="AH1606" s="67"/>
      <c r="AI1606" s="67"/>
      <c r="AJ1606" s="67"/>
      <c r="AK1606" s="67"/>
      <c r="AL1606" s="67"/>
      <c r="AM1606" s="67"/>
      <c r="AN1606" s="67"/>
      <c r="AO1606" s="67"/>
      <c r="AP1606" s="67"/>
      <c r="AQ1606" s="67"/>
    </row>
    <row r="1607" spans="34:43" x14ac:dyDescent="0.45">
      <c r="AH1607" s="67"/>
      <c r="AI1607" s="67"/>
      <c r="AJ1607" s="67"/>
      <c r="AK1607" s="67"/>
      <c r="AL1607" s="67"/>
      <c r="AM1607" s="67"/>
      <c r="AN1607" s="67"/>
      <c r="AO1607" s="67"/>
      <c r="AP1607" s="67"/>
      <c r="AQ1607" s="67"/>
    </row>
    <row r="1608" spans="34:43" x14ac:dyDescent="0.45">
      <c r="AH1608" s="67"/>
      <c r="AI1608" s="67"/>
      <c r="AJ1608" s="67"/>
      <c r="AK1608" s="67"/>
      <c r="AL1608" s="67"/>
      <c r="AM1608" s="67"/>
      <c r="AN1608" s="67"/>
      <c r="AO1608" s="67"/>
      <c r="AP1608" s="67"/>
      <c r="AQ1608" s="67"/>
    </row>
    <row r="1609" spans="34:43" x14ac:dyDescent="0.45">
      <c r="AH1609" s="67"/>
      <c r="AI1609" s="67"/>
      <c r="AJ1609" s="67"/>
      <c r="AK1609" s="67"/>
      <c r="AL1609" s="67"/>
      <c r="AM1609" s="67"/>
      <c r="AN1609" s="67"/>
      <c r="AO1609" s="67"/>
      <c r="AP1609" s="67"/>
      <c r="AQ1609" s="67"/>
    </row>
    <row r="1610" spans="34:43" x14ac:dyDescent="0.45">
      <c r="AH1610" s="67"/>
      <c r="AI1610" s="67"/>
      <c r="AJ1610" s="67"/>
      <c r="AK1610" s="67"/>
      <c r="AL1610" s="67"/>
      <c r="AM1610" s="67"/>
      <c r="AN1610" s="67"/>
      <c r="AO1610" s="67"/>
      <c r="AP1610" s="67"/>
      <c r="AQ1610" s="67"/>
    </row>
    <row r="1611" spans="34:43" x14ac:dyDescent="0.45">
      <c r="AH1611" s="67"/>
      <c r="AI1611" s="67"/>
      <c r="AJ1611" s="67"/>
      <c r="AK1611" s="67"/>
      <c r="AL1611" s="67"/>
      <c r="AM1611" s="67"/>
      <c r="AN1611" s="67"/>
      <c r="AO1611" s="67"/>
      <c r="AP1611" s="67"/>
      <c r="AQ1611" s="67"/>
    </row>
    <row r="1612" spans="34:43" x14ac:dyDescent="0.45">
      <c r="AH1612" s="67"/>
      <c r="AI1612" s="67"/>
      <c r="AJ1612" s="67"/>
      <c r="AK1612" s="67"/>
      <c r="AL1612" s="67"/>
      <c r="AM1612" s="67"/>
      <c r="AN1612" s="67"/>
      <c r="AO1612" s="67"/>
      <c r="AP1612" s="67"/>
      <c r="AQ1612" s="67"/>
    </row>
    <row r="1613" spans="34:43" x14ac:dyDescent="0.45">
      <c r="AH1613" s="67"/>
      <c r="AI1613" s="67"/>
      <c r="AJ1613" s="67"/>
      <c r="AK1613" s="67"/>
      <c r="AL1613" s="67"/>
      <c r="AM1613" s="67"/>
      <c r="AN1613" s="67"/>
      <c r="AO1613" s="67"/>
      <c r="AP1613" s="67"/>
      <c r="AQ1613" s="67"/>
    </row>
    <row r="1614" spans="34:43" x14ac:dyDescent="0.45">
      <c r="AH1614" s="67"/>
      <c r="AI1614" s="67"/>
      <c r="AJ1614" s="67"/>
      <c r="AK1614" s="67"/>
      <c r="AL1614" s="67"/>
      <c r="AM1614" s="67"/>
      <c r="AN1614" s="67"/>
      <c r="AO1614" s="67"/>
      <c r="AP1614" s="67"/>
      <c r="AQ1614" s="67"/>
    </row>
    <row r="1615" spans="34:43" x14ac:dyDescent="0.45">
      <c r="AH1615" s="67"/>
      <c r="AI1615" s="67"/>
      <c r="AJ1615" s="67"/>
      <c r="AK1615" s="67"/>
      <c r="AL1615" s="67"/>
      <c r="AM1615" s="67"/>
      <c r="AN1615" s="67"/>
      <c r="AO1615" s="67"/>
      <c r="AP1615" s="67"/>
      <c r="AQ1615" s="67"/>
    </row>
    <row r="1616" spans="34:43" x14ac:dyDescent="0.45">
      <c r="AH1616" s="67"/>
      <c r="AI1616" s="67"/>
      <c r="AJ1616" s="67"/>
      <c r="AK1616" s="67"/>
      <c r="AL1616" s="67"/>
      <c r="AM1616" s="67"/>
      <c r="AN1616" s="67"/>
      <c r="AO1616" s="67"/>
      <c r="AP1616" s="67"/>
      <c r="AQ1616" s="67"/>
    </row>
    <row r="1617" spans="34:43" x14ac:dyDescent="0.45">
      <c r="AH1617" s="67"/>
      <c r="AI1617" s="67"/>
      <c r="AJ1617" s="67"/>
      <c r="AK1617" s="67"/>
      <c r="AL1617" s="67"/>
      <c r="AM1617" s="67"/>
      <c r="AN1617" s="67"/>
      <c r="AO1617" s="67"/>
      <c r="AP1617" s="67"/>
      <c r="AQ1617" s="67"/>
    </row>
    <row r="1618" spans="34:43" x14ac:dyDescent="0.45">
      <c r="AH1618" s="67"/>
      <c r="AI1618" s="67"/>
      <c r="AJ1618" s="67"/>
      <c r="AK1618" s="67"/>
      <c r="AL1618" s="67"/>
      <c r="AM1618" s="67"/>
      <c r="AN1618" s="67"/>
      <c r="AO1618" s="67"/>
      <c r="AP1618" s="67"/>
      <c r="AQ1618" s="67"/>
    </row>
    <row r="1619" spans="34:43" x14ac:dyDescent="0.45">
      <c r="AH1619" s="67"/>
      <c r="AI1619" s="67"/>
      <c r="AJ1619" s="67"/>
      <c r="AK1619" s="67"/>
      <c r="AL1619" s="67"/>
      <c r="AM1619" s="67"/>
      <c r="AN1619" s="67"/>
      <c r="AO1619" s="67"/>
      <c r="AP1619" s="67"/>
      <c r="AQ1619" s="67"/>
    </row>
    <row r="1620" spans="34:43" x14ac:dyDescent="0.45">
      <c r="AH1620" s="67"/>
      <c r="AI1620" s="67"/>
      <c r="AJ1620" s="67"/>
      <c r="AK1620" s="67"/>
      <c r="AL1620" s="67"/>
      <c r="AM1620" s="67"/>
      <c r="AN1620" s="67"/>
      <c r="AO1620" s="67"/>
      <c r="AP1620" s="67"/>
      <c r="AQ1620" s="67"/>
    </row>
    <row r="1621" spans="34:43" x14ac:dyDescent="0.45">
      <c r="AH1621" s="67"/>
      <c r="AI1621" s="67"/>
      <c r="AJ1621" s="67"/>
      <c r="AK1621" s="67"/>
      <c r="AL1621" s="67"/>
      <c r="AM1621" s="67"/>
      <c r="AN1621" s="67"/>
      <c r="AO1621" s="67"/>
      <c r="AP1621" s="67"/>
      <c r="AQ1621" s="67"/>
    </row>
    <row r="1622" spans="34:43" x14ac:dyDescent="0.45">
      <c r="AH1622" s="67"/>
      <c r="AI1622" s="67"/>
      <c r="AJ1622" s="67"/>
      <c r="AK1622" s="67"/>
      <c r="AL1622" s="67"/>
      <c r="AM1622" s="67"/>
      <c r="AN1622" s="67"/>
      <c r="AO1622" s="67"/>
      <c r="AP1622" s="67"/>
      <c r="AQ1622" s="67"/>
    </row>
    <row r="1623" spans="34:43" x14ac:dyDescent="0.45">
      <c r="AH1623" s="67"/>
      <c r="AI1623" s="67"/>
      <c r="AJ1623" s="67"/>
      <c r="AK1623" s="67"/>
      <c r="AL1623" s="67"/>
      <c r="AM1623" s="67"/>
      <c r="AN1623" s="67"/>
      <c r="AO1623" s="67"/>
      <c r="AP1623" s="67"/>
      <c r="AQ1623" s="67"/>
    </row>
    <row r="1624" spans="34:43" x14ac:dyDescent="0.45">
      <c r="AH1624" s="67"/>
      <c r="AI1624" s="67"/>
      <c r="AJ1624" s="67"/>
      <c r="AK1624" s="67"/>
      <c r="AL1624" s="67"/>
      <c r="AM1624" s="67"/>
      <c r="AN1624" s="67"/>
      <c r="AO1624" s="67"/>
      <c r="AP1624" s="67"/>
      <c r="AQ1624" s="67"/>
    </row>
    <row r="1625" spans="34:43" x14ac:dyDescent="0.45">
      <c r="AH1625" s="67"/>
      <c r="AI1625" s="67"/>
      <c r="AJ1625" s="67"/>
      <c r="AK1625" s="67"/>
      <c r="AL1625" s="67"/>
      <c r="AM1625" s="67"/>
      <c r="AN1625" s="67"/>
      <c r="AO1625" s="67"/>
      <c r="AP1625" s="67"/>
      <c r="AQ1625" s="67"/>
    </row>
    <row r="1626" spans="34:43" x14ac:dyDescent="0.45">
      <c r="AH1626" s="67"/>
      <c r="AI1626" s="67"/>
      <c r="AJ1626" s="67"/>
      <c r="AK1626" s="67"/>
      <c r="AL1626" s="67"/>
      <c r="AM1626" s="67"/>
      <c r="AN1626" s="67"/>
      <c r="AO1626" s="67"/>
      <c r="AP1626" s="67"/>
      <c r="AQ1626" s="67"/>
    </row>
    <row r="1627" spans="34:43" x14ac:dyDescent="0.45">
      <c r="AH1627" s="67"/>
      <c r="AI1627" s="67"/>
      <c r="AJ1627" s="67"/>
      <c r="AK1627" s="67"/>
      <c r="AL1627" s="67"/>
      <c r="AM1627" s="67"/>
      <c r="AN1627" s="67"/>
      <c r="AO1627" s="67"/>
      <c r="AP1627" s="67"/>
      <c r="AQ1627" s="67"/>
    </row>
    <row r="1628" spans="34:43" x14ac:dyDescent="0.45">
      <c r="AH1628" s="67"/>
      <c r="AI1628" s="67"/>
      <c r="AJ1628" s="67"/>
      <c r="AK1628" s="67"/>
      <c r="AL1628" s="67"/>
      <c r="AM1628" s="67"/>
      <c r="AN1628" s="67"/>
      <c r="AO1628" s="67"/>
      <c r="AP1628" s="67"/>
      <c r="AQ1628" s="67"/>
    </row>
    <row r="1629" spans="34:43" x14ac:dyDescent="0.45">
      <c r="AH1629" s="67"/>
      <c r="AI1629" s="67"/>
      <c r="AJ1629" s="67"/>
      <c r="AK1629" s="67"/>
      <c r="AL1629" s="67"/>
      <c r="AM1629" s="67"/>
      <c r="AN1629" s="67"/>
      <c r="AO1629" s="67"/>
      <c r="AP1629" s="67"/>
      <c r="AQ1629" s="67"/>
    </row>
    <row r="1630" spans="34:43" x14ac:dyDescent="0.45">
      <c r="AH1630" s="67"/>
      <c r="AI1630" s="67"/>
      <c r="AJ1630" s="67"/>
      <c r="AK1630" s="67"/>
      <c r="AL1630" s="67"/>
      <c r="AM1630" s="67"/>
      <c r="AN1630" s="67"/>
      <c r="AO1630" s="67"/>
      <c r="AP1630" s="67"/>
      <c r="AQ1630" s="67"/>
    </row>
    <row r="1631" spans="34:43" x14ac:dyDescent="0.45">
      <c r="AH1631" s="67"/>
      <c r="AI1631" s="67"/>
      <c r="AJ1631" s="67"/>
      <c r="AK1631" s="67"/>
      <c r="AL1631" s="67"/>
      <c r="AM1631" s="67"/>
      <c r="AN1631" s="67"/>
      <c r="AO1631" s="67"/>
      <c r="AP1631" s="67"/>
      <c r="AQ1631" s="67"/>
    </row>
    <row r="1632" spans="34:43" x14ac:dyDescent="0.45">
      <c r="AH1632" s="67"/>
      <c r="AI1632" s="67"/>
      <c r="AJ1632" s="67"/>
      <c r="AK1632" s="67"/>
      <c r="AL1632" s="67"/>
      <c r="AM1632" s="67"/>
      <c r="AN1632" s="67"/>
      <c r="AO1632" s="67"/>
      <c r="AP1632" s="67"/>
      <c r="AQ1632" s="67"/>
    </row>
    <row r="1633" spans="34:43" x14ac:dyDescent="0.45">
      <c r="AH1633" s="67"/>
      <c r="AI1633" s="67"/>
      <c r="AJ1633" s="67"/>
      <c r="AK1633" s="67"/>
      <c r="AL1633" s="67"/>
      <c r="AM1633" s="67"/>
      <c r="AN1633" s="67"/>
      <c r="AO1633" s="67"/>
      <c r="AP1633" s="67"/>
      <c r="AQ1633" s="67"/>
    </row>
    <row r="1634" spans="34:43" x14ac:dyDescent="0.45">
      <c r="AH1634" s="67"/>
      <c r="AI1634" s="67"/>
      <c r="AJ1634" s="67"/>
      <c r="AK1634" s="67"/>
      <c r="AL1634" s="67"/>
      <c r="AM1634" s="67"/>
      <c r="AN1634" s="67"/>
      <c r="AO1634" s="67"/>
      <c r="AP1634" s="67"/>
      <c r="AQ1634" s="67"/>
    </row>
    <row r="1635" spans="34:43" x14ac:dyDescent="0.45">
      <c r="AH1635" s="67"/>
      <c r="AI1635" s="67"/>
      <c r="AJ1635" s="67"/>
      <c r="AK1635" s="67"/>
      <c r="AL1635" s="67"/>
      <c r="AM1635" s="67"/>
      <c r="AN1635" s="67"/>
      <c r="AO1635" s="67"/>
      <c r="AP1635" s="67"/>
      <c r="AQ1635" s="67"/>
    </row>
    <row r="1636" spans="34:43" x14ac:dyDescent="0.45">
      <c r="AH1636" s="67"/>
      <c r="AI1636" s="67"/>
      <c r="AJ1636" s="67"/>
      <c r="AK1636" s="67"/>
      <c r="AL1636" s="67"/>
      <c r="AM1636" s="67"/>
      <c r="AN1636" s="67"/>
      <c r="AO1636" s="67"/>
      <c r="AP1636" s="67"/>
      <c r="AQ1636" s="67"/>
    </row>
    <row r="1637" spans="34:43" x14ac:dyDescent="0.45">
      <c r="AH1637" s="67"/>
      <c r="AI1637" s="67"/>
      <c r="AJ1637" s="67"/>
      <c r="AK1637" s="67"/>
      <c r="AL1637" s="67"/>
      <c r="AM1637" s="67"/>
      <c r="AN1637" s="67"/>
      <c r="AO1637" s="67"/>
      <c r="AP1637" s="67"/>
      <c r="AQ1637" s="67"/>
    </row>
    <row r="1638" spans="34:43" x14ac:dyDescent="0.45">
      <c r="AH1638" s="67"/>
      <c r="AI1638" s="67"/>
      <c r="AJ1638" s="67"/>
      <c r="AK1638" s="67"/>
      <c r="AL1638" s="67"/>
      <c r="AM1638" s="67"/>
      <c r="AN1638" s="67"/>
      <c r="AO1638" s="67"/>
      <c r="AP1638" s="67"/>
      <c r="AQ1638" s="67"/>
    </row>
    <row r="1639" spans="34:43" x14ac:dyDescent="0.45">
      <c r="AH1639" s="67"/>
      <c r="AI1639" s="67"/>
      <c r="AJ1639" s="67"/>
      <c r="AK1639" s="67"/>
      <c r="AL1639" s="67"/>
      <c r="AM1639" s="67"/>
      <c r="AN1639" s="67"/>
      <c r="AO1639" s="67"/>
      <c r="AP1639" s="67"/>
      <c r="AQ1639" s="67"/>
    </row>
    <row r="1640" spans="34:43" x14ac:dyDescent="0.45">
      <c r="AH1640" s="67"/>
      <c r="AI1640" s="67"/>
      <c r="AJ1640" s="67"/>
      <c r="AK1640" s="67"/>
      <c r="AL1640" s="67"/>
      <c r="AM1640" s="67"/>
      <c r="AN1640" s="67"/>
      <c r="AO1640" s="67"/>
      <c r="AP1640" s="67"/>
      <c r="AQ1640" s="67"/>
    </row>
    <row r="1641" spans="34:43" x14ac:dyDescent="0.45">
      <c r="AH1641" s="67"/>
      <c r="AI1641" s="67"/>
      <c r="AJ1641" s="67"/>
      <c r="AK1641" s="67"/>
      <c r="AL1641" s="67"/>
      <c r="AM1641" s="67"/>
      <c r="AN1641" s="67"/>
      <c r="AO1641" s="67"/>
      <c r="AP1641" s="67"/>
      <c r="AQ1641" s="67"/>
    </row>
    <row r="1642" spans="34:43" x14ac:dyDescent="0.45">
      <c r="AH1642" s="67"/>
      <c r="AI1642" s="67"/>
      <c r="AJ1642" s="67"/>
      <c r="AK1642" s="67"/>
      <c r="AL1642" s="67"/>
      <c r="AM1642" s="67"/>
      <c r="AN1642" s="67"/>
      <c r="AO1642" s="67"/>
      <c r="AP1642" s="67"/>
      <c r="AQ1642" s="67"/>
    </row>
    <row r="1643" spans="34:43" x14ac:dyDescent="0.45">
      <c r="AH1643" s="67"/>
      <c r="AI1643" s="67"/>
      <c r="AJ1643" s="67"/>
      <c r="AK1643" s="67"/>
      <c r="AL1643" s="67"/>
      <c r="AM1643" s="67"/>
      <c r="AN1643" s="67"/>
      <c r="AO1643" s="67"/>
      <c r="AP1643" s="67"/>
      <c r="AQ1643" s="67"/>
    </row>
    <row r="1644" spans="34:43" x14ac:dyDescent="0.45">
      <c r="AH1644" s="67"/>
      <c r="AI1644" s="67"/>
      <c r="AJ1644" s="67"/>
      <c r="AK1644" s="67"/>
      <c r="AL1644" s="67"/>
      <c r="AM1644" s="67"/>
      <c r="AN1644" s="67"/>
      <c r="AO1644" s="67"/>
      <c r="AP1644" s="67"/>
      <c r="AQ1644" s="67"/>
    </row>
    <row r="1645" spans="34:43" x14ac:dyDescent="0.45">
      <c r="AH1645" s="67"/>
      <c r="AI1645" s="67"/>
      <c r="AJ1645" s="67"/>
      <c r="AK1645" s="67"/>
      <c r="AL1645" s="67"/>
      <c r="AM1645" s="67"/>
      <c r="AN1645" s="67"/>
      <c r="AO1645" s="67"/>
      <c r="AP1645" s="67"/>
      <c r="AQ1645" s="67"/>
    </row>
    <row r="1646" spans="34:43" x14ac:dyDescent="0.45">
      <c r="AH1646" s="67"/>
      <c r="AI1646" s="67"/>
      <c r="AJ1646" s="67"/>
      <c r="AK1646" s="67"/>
      <c r="AL1646" s="67"/>
      <c r="AM1646" s="67"/>
      <c r="AN1646" s="67"/>
      <c r="AO1646" s="67"/>
      <c r="AP1646" s="67"/>
      <c r="AQ1646" s="67"/>
    </row>
    <row r="1647" spans="34:43" x14ac:dyDescent="0.45">
      <c r="AH1647" s="67"/>
      <c r="AI1647" s="67"/>
      <c r="AJ1647" s="67"/>
      <c r="AK1647" s="67"/>
      <c r="AL1647" s="67"/>
      <c r="AM1647" s="67"/>
      <c r="AN1647" s="67"/>
      <c r="AO1647" s="67"/>
      <c r="AP1647" s="67"/>
      <c r="AQ1647" s="67"/>
    </row>
    <row r="1648" spans="34:43" x14ac:dyDescent="0.45">
      <c r="AH1648" s="67"/>
      <c r="AI1648" s="67"/>
      <c r="AJ1648" s="67"/>
      <c r="AK1648" s="67"/>
      <c r="AL1648" s="67"/>
      <c r="AM1648" s="67"/>
      <c r="AN1648" s="67"/>
      <c r="AO1648" s="67"/>
      <c r="AP1648" s="67"/>
      <c r="AQ1648" s="67"/>
    </row>
    <row r="1649" spans="34:43" x14ac:dyDescent="0.45">
      <c r="AH1649" s="67"/>
      <c r="AI1649" s="67"/>
      <c r="AJ1649" s="67"/>
      <c r="AK1649" s="67"/>
      <c r="AL1649" s="67"/>
      <c r="AM1649" s="67"/>
      <c r="AN1649" s="67"/>
      <c r="AO1649" s="67"/>
      <c r="AP1649" s="67"/>
      <c r="AQ1649" s="67"/>
    </row>
    <row r="1650" spans="34:43" x14ac:dyDescent="0.45">
      <c r="AH1650" s="67"/>
      <c r="AI1650" s="67"/>
      <c r="AJ1650" s="67"/>
      <c r="AK1650" s="67"/>
      <c r="AL1650" s="67"/>
      <c r="AM1650" s="67"/>
      <c r="AN1650" s="67"/>
      <c r="AO1650" s="67"/>
      <c r="AP1650" s="67"/>
      <c r="AQ1650" s="67"/>
    </row>
    <row r="1651" spans="34:43" x14ac:dyDescent="0.45">
      <c r="AH1651" s="67"/>
      <c r="AI1651" s="67"/>
      <c r="AJ1651" s="67"/>
      <c r="AK1651" s="67"/>
      <c r="AL1651" s="67"/>
      <c r="AM1651" s="67"/>
      <c r="AN1651" s="67"/>
      <c r="AO1651" s="67"/>
      <c r="AP1651" s="67"/>
      <c r="AQ1651" s="67"/>
    </row>
    <row r="1652" spans="34:43" x14ac:dyDescent="0.45">
      <c r="AH1652" s="67"/>
      <c r="AI1652" s="67"/>
      <c r="AJ1652" s="67"/>
      <c r="AK1652" s="67"/>
      <c r="AL1652" s="67"/>
      <c r="AM1652" s="67"/>
      <c r="AN1652" s="67"/>
      <c r="AO1652" s="67"/>
      <c r="AP1652" s="67"/>
      <c r="AQ1652" s="67"/>
    </row>
    <row r="1653" spans="34:43" x14ac:dyDescent="0.45">
      <c r="AH1653" s="67"/>
      <c r="AI1653" s="67"/>
      <c r="AJ1653" s="67"/>
      <c r="AK1653" s="67"/>
      <c r="AL1653" s="67"/>
      <c r="AM1653" s="67"/>
      <c r="AN1653" s="67"/>
      <c r="AO1653" s="67"/>
      <c r="AP1653" s="67"/>
      <c r="AQ1653" s="67"/>
    </row>
    <row r="1654" spans="34:43" x14ac:dyDescent="0.45">
      <c r="AH1654" s="67"/>
      <c r="AI1654" s="67"/>
      <c r="AJ1654" s="67"/>
      <c r="AK1654" s="67"/>
      <c r="AL1654" s="67"/>
      <c r="AM1654" s="67"/>
      <c r="AN1654" s="67"/>
      <c r="AO1654" s="67"/>
      <c r="AP1654" s="67"/>
      <c r="AQ1654" s="67"/>
    </row>
    <row r="1655" spans="34:43" x14ac:dyDescent="0.45">
      <c r="AH1655" s="67"/>
      <c r="AI1655" s="67"/>
      <c r="AJ1655" s="67"/>
      <c r="AK1655" s="67"/>
      <c r="AL1655" s="67"/>
      <c r="AM1655" s="67"/>
      <c r="AN1655" s="67"/>
      <c r="AO1655" s="67"/>
      <c r="AP1655" s="67"/>
      <c r="AQ1655" s="67"/>
    </row>
    <row r="1656" spans="34:43" x14ac:dyDescent="0.45">
      <c r="AH1656" s="67"/>
      <c r="AI1656" s="67"/>
      <c r="AJ1656" s="67"/>
      <c r="AK1656" s="67"/>
      <c r="AL1656" s="67"/>
      <c r="AM1656" s="67"/>
      <c r="AN1656" s="67"/>
      <c r="AO1656" s="67"/>
      <c r="AP1656" s="67"/>
      <c r="AQ1656" s="67"/>
    </row>
    <row r="1657" spans="34:43" x14ac:dyDescent="0.45">
      <c r="AH1657" s="67"/>
      <c r="AI1657" s="67"/>
      <c r="AJ1657" s="67"/>
      <c r="AK1657" s="67"/>
      <c r="AL1657" s="67"/>
      <c r="AM1657" s="67"/>
      <c r="AN1657" s="67"/>
      <c r="AO1657" s="67"/>
      <c r="AP1657" s="67"/>
      <c r="AQ1657" s="67"/>
    </row>
    <row r="1658" spans="34:43" x14ac:dyDescent="0.45">
      <c r="AH1658" s="67"/>
      <c r="AI1658" s="67"/>
      <c r="AJ1658" s="67"/>
      <c r="AK1658" s="67"/>
      <c r="AL1658" s="67"/>
      <c r="AM1658" s="67"/>
      <c r="AN1658" s="67"/>
      <c r="AO1658" s="67"/>
      <c r="AP1658" s="67"/>
      <c r="AQ1658" s="67"/>
    </row>
    <row r="1659" spans="34:43" x14ac:dyDescent="0.45">
      <c r="AH1659" s="67"/>
      <c r="AI1659" s="67"/>
      <c r="AJ1659" s="67"/>
      <c r="AK1659" s="67"/>
      <c r="AL1659" s="67"/>
      <c r="AM1659" s="67"/>
      <c r="AN1659" s="67"/>
      <c r="AO1659" s="67"/>
      <c r="AP1659" s="67"/>
      <c r="AQ1659" s="67"/>
    </row>
    <row r="1660" spans="34:43" x14ac:dyDescent="0.45">
      <c r="AH1660" s="67"/>
      <c r="AI1660" s="67"/>
      <c r="AJ1660" s="67"/>
      <c r="AK1660" s="67"/>
      <c r="AL1660" s="67"/>
      <c r="AM1660" s="67"/>
      <c r="AN1660" s="67"/>
      <c r="AO1660" s="67"/>
      <c r="AP1660" s="67"/>
      <c r="AQ1660" s="67"/>
    </row>
    <row r="1661" spans="34:43" x14ac:dyDescent="0.45">
      <c r="AH1661" s="67"/>
      <c r="AI1661" s="67"/>
      <c r="AJ1661" s="67"/>
      <c r="AK1661" s="67"/>
      <c r="AL1661" s="67"/>
      <c r="AM1661" s="67"/>
      <c r="AN1661" s="67"/>
      <c r="AO1661" s="67"/>
      <c r="AP1661" s="67"/>
      <c r="AQ1661" s="67"/>
    </row>
    <row r="1662" spans="34:43" x14ac:dyDescent="0.45">
      <c r="AH1662" s="67"/>
      <c r="AI1662" s="67"/>
      <c r="AJ1662" s="67"/>
      <c r="AK1662" s="67"/>
      <c r="AL1662" s="67"/>
      <c r="AM1662" s="67"/>
      <c r="AN1662" s="67"/>
      <c r="AO1662" s="67"/>
      <c r="AP1662" s="67"/>
      <c r="AQ1662" s="67"/>
    </row>
    <row r="1663" spans="34:43" x14ac:dyDescent="0.45">
      <c r="AH1663" s="67"/>
      <c r="AI1663" s="67"/>
      <c r="AJ1663" s="67"/>
      <c r="AK1663" s="67"/>
      <c r="AL1663" s="67"/>
      <c r="AM1663" s="67"/>
      <c r="AN1663" s="67"/>
      <c r="AO1663" s="67"/>
      <c r="AP1663" s="67"/>
      <c r="AQ1663" s="67"/>
    </row>
    <row r="1664" spans="34:43" x14ac:dyDescent="0.45">
      <c r="AH1664" s="67"/>
      <c r="AI1664" s="67"/>
      <c r="AJ1664" s="67"/>
      <c r="AK1664" s="67"/>
      <c r="AL1664" s="67"/>
      <c r="AM1664" s="67"/>
      <c r="AN1664" s="67"/>
      <c r="AO1664" s="67"/>
      <c r="AP1664" s="67"/>
      <c r="AQ1664" s="67"/>
    </row>
    <row r="1665" spans="34:43" x14ac:dyDescent="0.45">
      <c r="AH1665" s="67"/>
      <c r="AI1665" s="67"/>
      <c r="AJ1665" s="67"/>
      <c r="AK1665" s="67"/>
      <c r="AL1665" s="67"/>
      <c r="AM1665" s="67"/>
      <c r="AN1665" s="67"/>
      <c r="AO1665" s="67"/>
      <c r="AP1665" s="67"/>
      <c r="AQ1665" s="67"/>
    </row>
    <row r="1666" spans="34:43" x14ac:dyDescent="0.45">
      <c r="AH1666" s="67"/>
      <c r="AI1666" s="67"/>
      <c r="AJ1666" s="67"/>
      <c r="AK1666" s="67"/>
      <c r="AL1666" s="67"/>
      <c r="AM1666" s="67"/>
      <c r="AN1666" s="67"/>
      <c r="AO1666" s="67"/>
      <c r="AP1666" s="67"/>
      <c r="AQ1666" s="67"/>
    </row>
    <row r="1667" spans="34:43" x14ac:dyDescent="0.45">
      <c r="AH1667" s="67"/>
      <c r="AI1667" s="67"/>
      <c r="AJ1667" s="67"/>
      <c r="AK1667" s="67"/>
      <c r="AL1667" s="67"/>
      <c r="AM1667" s="67"/>
      <c r="AN1667" s="67"/>
      <c r="AO1667" s="67"/>
      <c r="AP1667" s="67"/>
      <c r="AQ1667" s="67"/>
    </row>
    <row r="1668" spans="34:43" x14ac:dyDescent="0.45">
      <c r="AH1668" s="67"/>
      <c r="AI1668" s="67"/>
      <c r="AJ1668" s="67"/>
      <c r="AK1668" s="67"/>
      <c r="AL1668" s="67"/>
      <c r="AM1668" s="67"/>
      <c r="AN1668" s="67"/>
      <c r="AO1668" s="67"/>
      <c r="AP1668" s="67"/>
      <c r="AQ1668" s="67"/>
    </row>
    <row r="1669" spans="34:43" x14ac:dyDescent="0.45">
      <c r="AH1669" s="67"/>
      <c r="AI1669" s="67"/>
      <c r="AJ1669" s="67"/>
      <c r="AK1669" s="67"/>
      <c r="AL1669" s="67"/>
      <c r="AM1669" s="67"/>
      <c r="AN1669" s="67"/>
      <c r="AO1669" s="67"/>
      <c r="AP1669" s="67"/>
      <c r="AQ1669" s="67"/>
    </row>
    <row r="1670" spans="34:43" x14ac:dyDescent="0.45">
      <c r="AH1670" s="67"/>
      <c r="AI1670" s="67"/>
      <c r="AJ1670" s="67"/>
      <c r="AK1670" s="67"/>
      <c r="AL1670" s="67"/>
      <c r="AM1670" s="67"/>
      <c r="AN1670" s="67"/>
      <c r="AO1670" s="67"/>
      <c r="AP1670" s="67"/>
      <c r="AQ1670" s="67"/>
    </row>
    <row r="1671" spans="34:43" x14ac:dyDescent="0.45">
      <c r="AH1671" s="67"/>
      <c r="AI1671" s="67"/>
      <c r="AJ1671" s="67"/>
      <c r="AK1671" s="67"/>
      <c r="AL1671" s="67"/>
      <c r="AM1671" s="67"/>
      <c r="AN1671" s="67"/>
      <c r="AO1671" s="67"/>
      <c r="AP1671" s="67"/>
      <c r="AQ1671" s="67"/>
    </row>
    <row r="1672" spans="34:43" x14ac:dyDescent="0.45">
      <c r="AH1672" s="67"/>
      <c r="AI1672" s="67"/>
      <c r="AJ1672" s="67"/>
      <c r="AK1672" s="67"/>
      <c r="AL1672" s="67"/>
      <c r="AM1672" s="67"/>
      <c r="AN1672" s="67"/>
      <c r="AO1672" s="67"/>
      <c r="AP1672" s="67"/>
      <c r="AQ1672" s="67"/>
    </row>
    <row r="1673" spans="34:43" x14ac:dyDescent="0.45">
      <c r="AH1673" s="67"/>
      <c r="AI1673" s="67"/>
      <c r="AJ1673" s="67"/>
      <c r="AK1673" s="67"/>
      <c r="AL1673" s="67"/>
      <c r="AM1673" s="67"/>
      <c r="AN1673" s="67"/>
      <c r="AO1673" s="67"/>
      <c r="AP1673" s="67"/>
      <c r="AQ1673" s="67"/>
    </row>
    <row r="1674" spans="34:43" x14ac:dyDescent="0.45">
      <c r="AH1674" s="67"/>
      <c r="AI1674" s="67"/>
      <c r="AJ1674" s="67"/>
      <c r="AK1674" s="67"/>
      <c r="AL1674" s="67"/>
      <c r="AM1674" s="67"/>
      <c r="AN1674" s="67"/>
      <c r="AO1674" s="67"/>
      <c r="AP1674" s="67"/>
      <c r="AQ1674" s="67"/>
    </row>
    <row r="1675" spans="34:43" x14ac:dyDescent="0.45">
      <c r="AH1675" s="67"/>
      <c r="AI1675" s="67"/>
      <c r="AJ1675" s="67"/>
      <c r="AK1675" s="67"/>
      <c r="AL1675" s="67"/>
      <c r="AM1675" s="67"/>
      <c r="AN1675" s="67"/>
      <c r="AO1675" s="67"/>
      <c r="AP1675" s="67"/>
      <c r="AQ1675" s="67"/>
    </row>
    <row r="1676" spans="34:43" x14ac:dyDescent="0.45">
      <c r="AH1676" s="67"/>
      <c r="AI1676" s="67"/>
      <c r="AJ1676" s="67"/>
      <c r="AK1676" s="67"/>
      <c r="AL1676" s="67"/>
      <c r="AM1676" s="67"/>
      <c r="AN1676" s="67"/>
      <c r="AO1676" s="67"/>
      <c r="AP1676" s="67"/>
      <c r="AQ1676" s="67"/>
    </row>
    <row r="1677" spans="34:43" x14ac:dyDescent="0.45">
      <c r="AH1677" s="67"/>
      <c r="AI1677" s="67"/>
      <c r="AJ1677" s="67"/>
      <c r="AK1677" s="67"/>
      <c r="AL1677" s="67"/>
      <c r="AM1677" s="67"/>
      <c r="AN1677" s="67"/>
      <c r="AO1677" s="67"/>
      <c r="AP1677" s="67"/>
      <c r="AQ1677" s="67"/>
    </row>
    <row r="1678" spans="34:43" x14ac:dyDescent="0.45">
      <c r="AH1678" s="67"/>
      <c r="AI1678" s="67"/>
      <c r="AJ1678" s="67"/>
      <c r="AK1678" s="67"/>
      <c r="AL1678" s="67"/>
      <c r="AM1678" s="67"/>
      <c r="AN1678" s="67"/>
      <c r="AO1678" s="67"/>
      <c r="AP1678" s="67"/>
      <c r="AQ1678" s="67"/>
    </row>
    <row r="1679" spans="34:43" x14ac:dyDescent="0.45">
      <c r="AH1679" s="67"/>
      <c r="AI1679" s="67"/>
      <c r="AJ1679" s="67"/>
      <c r="AK1679" s="67"/>
      <c r="AL1679" s="67"/>
      <c r="AM1679" s="67"/>
      <c r="AN1679" s="67"/>
      <c r="AO1679" s="67"/>
      <c r="AP1679" s="67"/>
      <c r="AQ1679" s="67"/>
    </row>
    <row r="1680" spans="34:43" x14ac:dyDescent="0.45">
      <c r="AH1680" s="67"/>
      <c r="AI1680" s="67"/>
      <c r="AJ1680" s="67"/>
      <c r="AK1680" s="67"/>
      <c r="AL1680" s="67"/>
      <c r="AM1680" s="67"/>
      <c r="AN1680" s="67"/>
      <c r="AO1680" s="67"/>
      <c r="AP1680" s="67"/>
      <c r="AQ1680" s="67"/>
    </row>
    <row r="1681" spans="34:43" x14ac:dyDescent="0.45">
      <c r="AH1681" s="67"/>
      <c r="AI1681" s="67"/>
      <c r="AJ1681" s="67"/>
      <c r="AK1681" s="67"/>
      <c r="AL1681" s="67"/>
      <c r="AM1681" s="67"/>
      <c r="AN1681" s="67"/>
      <c r="AO1681" s="67"/>
      <c r="AP1681" s="67"/>
      <c r="AQ1681" s="67"/>
    </row>
    <row r="1682" spans="34:43" x14ac:dyDescent="0.45">
      <c r="AH1682" s="67"/>
      <c r="AI1682" s="67"/>
      <c r="AJ1682" s="67"/>
      <c r="AK1682" s="67"/>
      <c r="AL1682" s="67"/>
      <c r="AM1682" s="67"/>
      <c r="AN1682" s="67"/>
      <c r="AO1682" s="67"/>
      <c r="AP1682" s="67"/>
      <c r="AQ1682" s="67"/>
    </row>
    <row r="1683" spans="34:43" x14ac:dyDescent="0.45">
      <c r="AH1683" s="67"/>
      <c r="AI1683" s="67"/>
      <c r="AJ1683" s="67"/>
      <c r="AK1683" s="67"/>
      <c r="AL1683" s="67"/>
      <c r="AM1683" s="67"/>
      <c r="AN1683" s="67"/>
      <c r="AO1683" s="67"/>
      <c r="AP1683" s="67"/>
      <c r="AQ1683" s="67"/>
    </row>
    <row r="1684" spans="34:43" x14ac:dyDescent="0.45">
      <c r="AH1684" s="67"/>
      <c r="AI1684" s="67"/>
      <c r="AJ1684" s="67"/>
      <c r="AK1684" s="67"/>
      <c r="AL1684" s="67"/>
      <c r="AM1684" s="67"/>
      <c r="AN1684" s="67"/>
      <c r="AO1684" s="67"/>
      <c r="AP1684" s="67"/>
      <c r="AQ1684" s="67"/>
    </row>
    <row r="1685" spans="34:43" x14ac:dyDescent="0.45">
      <c r="AH1685" s="67"/>
      <c r="AI1685" s="67"/>
      <c r="AJ1685" s="67"/>
      <c r="AK1685" s="67"/>
      <c r="AL1685" s="67"/>
      <c r="AM1685" s="67"/>
      <c r="AN1685" s="67"/>
      <c r="AO1685" s="67"/>
      <c r="AP1685" s="67"/>
      <c r="AQ1685" s="67"/>
    </row>
    <row r="1686" spans="34:43" x14ac:dyDescent="0.45">
      <c r="AH1686" s="67"/>
      <c r="AI1686" s="67"/>
      <c r="AJ1686" s="67"/>
      <c r="AK1686" s="67"/>
      <c r="AL1686" s="67"/>
      <c r="AM1686" s="67"/>
      <c r="AN1686" s="67"/>
      <c r="AO1686" s="67"/>
      <c r="AP1686" s="67"/>
      <c r="AQ1686" s="67"/>
    </row>
    <row r="1687" spans="34:43" x14ac:dyDescent="0.45">
      <c r="AH1687" s="67"/>
      <c r="AI1687" s="67"/>
      <c r="AJ1687" s="67"/>
      <c r="AK1687" s="67"/>
      <c r="AL1687" s="67"/>
      <c r="AM1687" s="67"/>
      <c r="AN1687" s="67"/>
      <c r="AO1687" s="67"/>
      <c r="AP1687" s="67"/>
      <c r="AQ1687" s="67"/>
    </row>
    <row r="1688" spans="34:43" x14ac:dyDescent="0.45">
      <c r="AH1688" s="67"/>
      <c r="AI1688" s="67"/>
      <c r="AJ1688" s="67"/>
      <c r="AK1688" s="67"/>
      <c r="AL1688" s="67"/>
      <c r="AM1688" s="67"/>
      <c r="AN1688" s="67"/>
      <c r="AO1688" s="67"/>
      <c r="AP1688" s="67"/>
      <c r="AQ1688" s="67"/>
    </row>
    <row r="1689" spans="34:43" x14ac:dyDescent="0.45">
      <c r="AH1689" s="67"/>
      <c r="AI1689" s="67"/>
      <c r="AJ1689" s="67"/>
      <c r="AK1689" s="67"/>
      <c r="AL1689" s="67"/>
      <c r="AM1689" s="67"/>
      <c r="AN1689" s="67"/>
      <c r="AO1689" s="67"/>
      <c r="AP1689" s="67"/>
      <c r="AQ1689" s="67"/>
    </row>
    <row r="1690" spans="34:43" x14ac:dyDescent="0.45">
      <c r="AH1690" s="67"/>
      <c r="AI1690" s="67"/>
      <c r="AJ1690" s="67"/>
      <c r="AK1690" s="67"/>
      <c r="AL1690" s="67"/>
      <c r="AM1690" s="67"/>
      <c r="AN1690" s="67"/>
      <c r="AO1690" s="67"/>
      <c r="AP1690" s="67"/>
      <c r="AQ1690" s="67"/>
    </row>
    <row r="1691" spans="34:43" x14ac:dyDescent="0.45">
      <c r="AH1691" s="67"/>
      <c r="AI1691" s="67"/>
      <c r="AJ1691" s="67"/>
      <c r="AK1691" s="67"/>
      <c r="AL1691" s="67"/>
      <c r="AM1691" s="67"/>
      <c r="AN1691" s="67"/>
      <c r="AO1691" s="67"/>
      <c r="AP1691" s="67"/>
      <c r="AQ1691" s="67"/>
    </row>
    <row r="1692" spans="34:43" x14ac:dyDescent="0.45">
      <c r="AH1692" s="67"/>
      <c r="AI1692" s="67"/>
      <c r="AJ1692" s="67"/>
      <c r="AK1692" s="67"/>
      <c r="AL1692" s="67"/>
      <c r="AM1692" s="67"/>
      <c r="AN1692" s="67"/>
      <c r="AO1692" s="67"/>
      <c r="AP1692" s="67"/>
      <c r="AQ1692" s="67"/>
    </row>
    <row r="1693" spans="34:43" x14ac:dyDescent="0.45">
      <c r="AH1693" s="67"/>
      <c r="AI1693" s="67"/>
      <c r="AJ1693" s="67"/>
      <c r="AK1693" s="67"/>
      <c r="AL1693" s="67"/>
      <c r="AM1693" s="67"/>
      <c r="AN1693" s="67"/>
      <c r="AO1693" s="67"/>
      <c r="AP1693" s="67"/>
      <c r="AQ1693" s="67"/>
    </row>
    <row r="1694" spans="34:43" x14ac:dyDescent="0.45">
      <c r="AH1694" s="67"/>
      <c r="AI1694" s="67"/>
      <c r="AJ1694" s="67"/>
      <c r="AK1694" s="67"/>
      <c r="AL1694" s="67"/>
      <c r="AM1694" s="67"/>
      <c r="AN1694" s="67"/>
      <c r="AO1694" s="67"/>
      <c r="AP1694" s="67"/>
      <c r="AQ1694" s="67"/>
    </row>
    <row r="1695" spans="34:43" x14ac:dyDescent="0.45">
      <c r="AH1695" s="67"/>
      <c r="AI1695" s="67"/>
      <c r="AJ1695" s="67"/>
      <c r="AK1695" s="67"/>
      <c r="AL1695" s="67"/>
      <c r="AM1695" s="67"/>
      <c r="AN1695" s="67"/>
      <c r="AO1695" s="67"/>
      <c r="AP1695" s="67"/>
      <c r="AQ1695" s="67"/>
    </row>
    <row r="1696" spans="34:43" x14ac:dyDescent="0.45">
      <c r="AH1696" s="67"/>
      <c r="AI1696" s="67"/>
      <c r="AJ1696" s="67"/>
      <c r="AK1696" s="67"/>
      <c r="AL1696" s="67"/>
      <c r="AM1696" s="67"/>
      <c r="AN1696" s="67"/>
      <c r="AO1696" s="67"/>
      <c r="AP1696" s="67"/>
      <c r="AQ1696" s="67"/>
    </row>
    <row r="1697" spans="34:43" x14ac:dyDescent="0.45">
      <c r="AH1697" s="67"/>
      <c r="AI1697" s="67"/>
      <c r="AJ1697" s="67"/>
      <c r="AK1697" s="67"/>
      <c r="AL1697" s="67"/>
      <c r="AM1697" s="67"/>
      <c r="AN1697" s="67"/>
      <c r="AO1697" s="67"/>
      <c r="AP1697" s="67"/>
      <c r="AQ1697" s="67"/>
    </row>
    <row r="1698" spans="34:43" x14ac:dyDescent="0.45">
      <c r="AH1698" s="67"/>
      <c r="AI1698" s="67"/>
      <c r="AJ1698" s="67"/>
      <c r="AK1698" s="67"/>
      <c r="AL1698" s="67"/>
      <c r="AM1698" s="67"/>
      <c r="AN1698" s="67"/>
      <c r="AO1698" s="67"/>
      <c r="AP1698" s="67"/>
      <c r="AQ1698" s="67"/>
    </row>
    <row r="1699" spans="34:43" x14ac:dyDescent="0.45">
      <c r="AH1699" s="67"/>
      <c r="AI1699" s="67"/>
      <c r="AJ1699" s="67"/>
      <c r="AK1699" s="67"/>
      <c r="AL1699" s="67"/>
      <c r="AM1699" s="67"/>
      <c r="AN1699" s="67"/>
      <c r="AO1699" s="67"/>
      <c r="AP1699" s="67"/>
      <c r="AQ1699" s="67"/>
    </row>
    <row r="1700" spans="34:43" x14ac:dyDescent="0.45">
      <c r="AH1700" s="67"/>
      <c r="AI1700" s="67"/>
      <c r="AJ1700" s="67"/>
      <c r="AK1700" s="67"/>
      <c r="AL1700" s="67"/>
      <c r="AM1700" s="67"/>
      <c r="AN1700" s="67"/>
      <c r="AO1700" s="67"/>
      <c r="AP1700" s="67"/>
      <c r="AQ1700" s="67"/>
    </row>
    <row r="1701" spans="34:43" x14ac:dyDescent="0.45">
      <c r="AH1701" s="67"/>
      <c r="AI1701" s="67"/>
      <c r="AJ1701" s="67"/>
      <c r="AK1701" s="67"/>
      <c r="AL1701" s="67"/>
      <c r="AM1701" s="67"/>
      <c r="AN1701" s="67"/>
      <c r="AO1701" s="67"/>
      <c r="AP1701" s="67"/>
      <c r="AQ1701" s="67"/>
    </row>
    <row r="1702" spans="34:43" x14ac:dyDescent="0.45">
      <c r="AH1702" s="67"/>
      <c r="AI1702" s="67"/>
      <c r="AJ1702" s="67"/>
      <c r="AK1702" s="67"/>
      <c r="AL1702" s="67"/>
      <c r="AM1702" s="67"/>
      <c r="AN1702" s="67"/>
      <c r="AO1702" s="67"/>
      <c r="AP1702" s="67"/>
      <c r="AQ1702" s="67"/>
    </row>
    <row r="1703" spans="34:43" x14ac:dyDescent="0.45">
      <c r="AH1703" s="67"/>
      <c r="AI1703" s="67"/>
      <c r="AJ1703" s="67"/>
      <c r="AK1703" s="67"/>
      <c r="AL1703" s="67"/>
      <c r="AM1703" s="67"/>
      <c r="AN1703" s="67"/>
      <c r="AO1703" s="67"/>
      <c r="AP1703" s="67"/>
      <c r="AQ1703" s="67"/>
    </row>
    <row r="1704" spans="34:43" x14ac:dyDescent="0.45">
      <c r="AH1704" s="67"/>
      <c r="AI1704" s="67"/>
      <c r="AJ1704" s="67"/>
      <c r="AK1704" s="67"/>
      <c r="AL1704" s="67"/>
      <c r="AM1704" s="67"/>
      <c r="AN1704" s="67"/>
      <c r="AO1704" s="67"/>
      <c r="AP1704" s="67"/>
      <c r="AQ1704" s="67"/>
    </row>
    <row r="1705" spans="34:43" x14ac:dyDescent="0.45">
      <c r="AH1705" s="67"/>
      <c r="AI1705" s="67"/>
      <c r="AJ1705" s="67"/>
      <c r="AK1705" s="67"/>
      <c r="AL1705" s="67"/>
      <c r="AM1705" s="67"/>
      <c r="AN1705" s="67"/>
      <c r="AO1705" s="67"/>
      <c r="AP1705" s="67"/>
      <c r="AQ1705" s="67"/>
    </row>
    <row r="1706" spans="34:43" x14ac:dyDescent="0.45">
      <c r="AH1706" s="67"/>
      <c r="AI1706" s="67"/>
      <c r="AJ1706" s="67"/>
      <c r="AK1706" s="67"/>
      <c r="AL1706" s="67"/>
      <c r="AM1706" s="67"/>
      <c r="AN1706" s="67"/>
      <c r="AO1706" s="67"/>
      <c r="AP1706" s="67"/>
      <c r="AQ1706" s="67"/>
    </row>
    <row r="1707" spans="34:43" x14ac:dyDescent="0.45">
      <c r="AH1707" s="67"/>
      <c r="AI1707" s="67"/>
      <c r="AJ1707" s="67"/>
      <c r="AK1707" s="67"/>
      <c r="AL1707" s="67"/>
      <c r="AM1707" s="67"/>
      <c r="AN1707" s="67"/>
      <c r="AO1707" s="67"/>
      <c r="AP1707" s="67"/>
      <c r="AQ1707" s="67"/>
    </row>
    <row r="1708" spans="34:43" x14ac:dyDescent="0.45">
      <c r="AH1708" s="67"/>
      <c r="AI1708" s="67"/>
      <c r="AJ1708" s="67"/>
      <c r="AK1708" s="67"/>
      <c r="AL1708" s="67"/>
      <c r="AM1708" s="67"/>
      <c r="AN1708" s="67"/>
      <c r="AO1708" s="67"/>
      <c r="AP1708" s="67"/>
      <c r="AQ1708" s="67"/>
    </row>
    <row r="1709" spans="34:43" x14ac:dyDescent="0.45">
      <c r="AH1709" s="67"/>
      <c r="AI1709" s="67"/>
      <c r="AJ1709" s="67"/>
      <c r="AK1709" s="67"/>
      <c r="AL1709" s="67"/>
      <c r="AM1709" s="67"/>
      <c r="AN1709" s="67"/>
      <c r="AO1709" s="67"/>
      <c r="AP1709" s="67"/>
      <c r="AQ1709" s="67"/>
    </row>
    <row r="1710" spans="34:43" x14ac:dyDescent="0.45">
      <c r="AH1710" s="67"/>
      <c r="AI1710" s="67"/>
      <c r="AJ1710" s="67"/>
      <c r="AK1710" s="67"/>
      <c r="AL1710" s="67"/>
      <c r="AM1710" s="67"/>
      <c r="AN1710" s="67"/>
      <c r="AO1710" s="67"/>
      <c r="AP1710" s="67"/>
      <c r="AQ1710" s="67"/>
    </row>
    <row r="1711" spans="34:43" x14ac:dyDescent="0.45">
      <c r="AH1711" s="67"/>
      <c r="AI1711" s="67"/>
      <c r="AJ1711" s="67"/>
      <c r="AK1711" s="67"/>
      <c r="AL1711" s="67"/>
      <c r="AM1711" s="67"/>
      <c r="AN1711" s="67"/>
      <c r="AO1711" s="67"/>
      <c r="AP1711" s="67"/>
      <c r="AQ1711" s="67"/>
    </row>
    <row r="1712" spans="34:43" x14ac:dyDescent="0.45">
      <c r="AH1712" s="67"/>
      <c r="AI1712" s="67"/>
      <c r="AJ1712" s="67"/>
      <c r="AK1712" s="67"/>
      <c r="AL1712" s="67"/>
      <c r="AM1712" s="67"/>
      <c r="AN1712" s="67"/>
      <c r="AO1712" s="67"/>
      <c r="AP1712" s="67"/>
      <c r="AQ1712" s="67"/>
    </row>
    <row r="1713" spans="34:43" x14ac:dyDescent="0.45">
      <c r="AH1713" s="67"/>
      <c r="AI1713" s="67"/>
      <c r="AJ1713" s="67"/>
      <c r="AK1713" s="67"/>
      <c r="AL1713" s="67"/>
      <c r="AM1713" s="67"/>
      <c r="AN1713" s="67"/>
      <c r="AO1713" s="67"/>
      <c r="AP1713" s="67"/>
      <c r="AQ1713" s="67"/>
    </row>
    <row r="1714" spans="34:43" x14ac:dyDescent="0.45">
      <c r="AH1714" s="67"/>
      <c r="AI1714" s="67"/>
      <c r="AJ1714" s="67"/>
      <c r="AK1714" s="67"/>
      <c r="AL1714" s="67"/>
      <c r="AM1714" s="67"/>
      <c r="AN1714" s="67"/>
      <c r="AO1714" s="67"/>
      <c r="AP1714" s="67"/>
      <c r="AQ1714" s="67"/>
    </row>
    <row r="1715" spans="34:43" x14ac:dyDescent="0.45">
      <c r="AH1715" s="67"/>
      <c r="AI1715" s="67"/>
      <c r="AJ1715" s="67"/>
      <c r="AK1715" s="67"/>
      <c r="AL1715" s="67"/>
      <c r="AM1715" s="67"/>
      <c r="AN1715" s="67"/>
      <c r="AO1715" s="67"/>
      <c r="AP1715" s="67"/>
      <c r="AQ1715" s="67"/>
    </row>
    <row r="1716" spans="34:43" x14ac:dyDescent="0.45">
      <c r="AH1716" s="67"/>
      <c r="AI1716" s="67"/>
      <c r="AJ1716" s="67"/>
      <c r="AK1716" s="67"/>
      <c r="AL1716" s="67"/>
      <c r="AM1716" s="67"/>
      <c r="AN1716" s="67"/>
      <c r="AO1716" s="67"/>
      <c r="AP1716" s="67"/>
      <c r="AQ1716" s="67"/>
    </row>
    <row r="1717" spans="34:43" x14ac:dyDescent="0.45">
      <c r="AH1717" s="67"/>
      <c r="AI1717" s="67"/>
      <c r="AJ1717" s="67"/>
      <c r="AK1717" s="67"/>
      <c r="AL1717" s="67"/>
      <c r="AM1717" s="67"/>
      <c r="AN1717" s="67"/>
      <c r="AO1717" s="67"/>
      <c r="AP1717" s="67"/>
      <c r="AQ1717" s="67"/>
    </row>
    <row r="1718" spans="34:43" x14ac:dyDescent="0.45">
      <c r="AH1718" s="67"/>
      <c r="AI1718" s="67"/>
      <c r="AJ1718" s="67"/>
      <c r="AK1718" s="67"/>
      <c r="AL1718" s="67"/>
      <c r="AM1718" s="67"/>
      <c r="AN1718" s="67"/>
      <c r="AO1718" s="67"/>
      <c r="AP1718" s="67"/>
      <c r="AQ1718" s="67"/>
    </row>
    <row r="1719" spans="34:43" x14ac:dyDescent="0.45">
      <c r="AH1719" s="67"/>
      <c r="AI1719" s="67"/>
      <c r="AJ1719" s="67"/>
      <c r="AK1719" s="67"/>
      <c r="AL1719" s="67"/>
      <c r="AM1719" s="67"/>
      <c r="AN1719" s="67"/>
      <c r="AO1719" s="67"/>
      <c r="AP1719" s="67"/>
      <c r="AQ1719" s="67"/>
    </row>
    <row r="1720" spans="34:43" x14ac:dyDescent="0.45">
      <c r="AH1720" s="67"/>
      <c r="AI1720" s="67"/>
      <c r="AJ1720" s="67"/>
      <c r="AK1720" s="67"/>
      <c r="AL1720" s="67"/>
      <c r="AM1720" s="67"/>
      <c r="AN1720" s="67"/>
      <c r="AO1720" s="67"/>
      <c r="AP1720" s="67"/>
      <c r="AQ1720" s="67"/>
    </row>
    <row r="1721" spans="34:43" x14ac:dyDescent="0.45">
      <c r="AH1721" s="67"/>
      <c r="AI1721" s="67"/>
      <c r="AJ1721" s="67"/>
      <c r="AK1721" s="67"/>
      <c r="AL1721" s="67"/>
      <c r="AM1721" s="67"/>
      <c r="AN1721" s="67"/>
      <c r="AO1721" s="67"/>
      <c r="AP1721" s="67"/>
      <c r="AQ1721" s="67"/>
    </row>
    <row r="1722" spans="34:43" x14ac:dyDescent="0.45">
      <c r="AH1722" s="67"/>
      <c r="AI1722" s="67"/>
      <c r="AJ1722" s="67"/>
      <c r="AK1722" s="67"/>
      <c r="AL1722" s="67"/>
      <c r="AM1722" s="67"/>
      <c r="AN1722" s="67"/>
      <c r="AO1722" s="67"/>
      <c r="AP1722" s="67"/>
      <c r="AQ1722" s="67"/>
    </row>
    <row r="1723" spans="34:43" x14ac:dyDescent="0.45">
      <c r="AH1723" s="67"/>
      <c r="AI1723" s="67"/>
      <c r="AJ1723" s="67"/>
      <c r="AK1723" s="67"/>
      <c r="AL1723" s="67"/>
      <c r="AM1723" s="67"/>
      <c r="AN1723" s="67"/>
      <c r="AO1723" s="67"/>
      <c r="AP1723" s="67"/>
      <c r="AQ1723" s="67"/>
    </row>
    <row r="1724" spans="34:43" x14ac:dyDescent="0.45">
      <c r="AH1724" s="67"/>
      <c r="AI1724" s="67"/>
      <c r="AJ1724" s="67"/>
      <c r="AK1724" s="67"/>
      <c r="AL1724" s="67"/>
      <c r="AM1724" s="67"/>
      <c r="AN1724" s="67"/>
      <c r="AO1724" s="67"/>
      <c r="AP1724" s="67"/>
      <c r="AQ1724" s="67"/>
    </row>
    <row r="1725" spans="34:43" x14ac:dyDescent="0.45">
      <c r="AH1725" s="67"/>
      <c r="AI1725" s="67"/>
      <c r="AJ1725" s="67"/>
      <c r="AK1725" s="67"/>
      <c r="AL1725" s="67"/>
      <c r="AM1725" s="67"/>
      <c r="AN1725" s="67"/>
      <c r="AO1725" s="67"/>
      <c r="AP1725" s="67"/>
      <c r="AQ1725" s="67"/>
    </row>
    <row r="1726" spans="34:43" x14ac:dyDescent="0.45">
      <c r="AH1726" s="67"/>
      <c r="AI1726" s="67"/>
      <c r="AJ1726" s="67"/>
      <c r="AK1726" s="67"/>
      <c r="AL1726" s="67"/>
      <c r="AM1726" s="67"/>
      <c r="AN1726" s="67"/>
      <c r="AO1726" s="67"/>
      <c r="AP1726" s="67"/>
      <c r="AQ1726" s="67"/>
    </row>
    <row r="1727" spans="34:43" x14ac:dyDescent="0.45">
      <c r="AH1727" s="67"/>
      <c r="AI1727" s="67"/>
      <c r="AJ1727" s="67"/>
      <c r="AK1727" s="67"/>
      <c r="AL1727" s="67"/>
      <c r="AM1727" s="67"/>
      <c r="AN1727" s="67"/>
      <c r="AO1727" s="67"/>
      <c r="AP1727" s="67"/>
      <c r="AQ1727" s="67"/>
    </row>
    <row r="1728" spans="34:43" x14ac:dyDescent="0.45">
      <c r="AH1728" s="67"/>
      <c r="AI1728" s="67"/>
      <c r="AJ1728" s="67"/>
      <c r="AK1728" s="67"/>
      <c r="AL1728" s="67"/>
      <c r="AM1728" s="67"/>
      <c r="AN1728" s="67"/>
      <c r="AO1728" s="67"/>
      <c r="AP1728" s="67"/>
      <c r="AQ1728" s="67"/>
    </row>
    <row r="1729" spans="34:43" x14ac:dyDescent="0.45">
      <c r="AH1729" s="67"/>
      <c r="AI1729" s="67"/>
      <c r="AJ1729" s="67"/>
      <c r="AK1729" s="67"/>
      <c r="AL1729" s="67"/>
      <c r="AM1729" s="67"/>
      <c r="AN1729" s="67"/>
      <c r="AO1729" s="67"/>
      <c r="AP1729" s="67"/>
      <c r="AQ1729" s="67"/>
    </row>
    <row r="1730" spans="34:43" x14ac:dyDescent="0.45">
      <c r="AH1730" s="67"/>
      <c r="AI1730" s="67"/>
      <c r="AJ1730" s="67"/>
      <c r="AK1730" s="67"/>
      <c r="AL1730" s="67"/>
      <c r="AM1730" s="67"/>
      <c r="AN1730" s="67"/>
      <c r="AO1730" s="67"/>
      <c r="AP1730" s="67"/>
      <c r="AQ1730" s="67"/>
    </row>
    <row r="1731" spans="34:43" x14ac:dyDescent="0.45">
      <c r="AH1731" s="67"/>
      <c r="AI1731" s="67"/>
      <c r="AJ1731" s="67"/>
      <c r="AK1731" s="67"/>
      <c r="AL1731" s="67"/>
      <c r="AM1731" s="67"/>
      <c r="AN1731" s="67"/>
      <c r="AO1731" s="67"/>
      <c r="AP1731" s="67"/>
      <c r="AQ1731" s="67"/>
    </row>
    <row r="1732" spans="34:43" x14ac:dyDescent="0.45">
      <c r="AH1732" s="67"/>
      <c r="AI1732" s="67"/>
      <c r="AJ1732" s="67"/>
      <c r="AK1732" s="67"/>
      <c r="AL1732" s="67"/>
      <c r="AM1732" s="67"/>
      <c r="AN1732" s="67"/>
      <c r="AO1732" s="67"/>
      <c r="AP1732" s="67"/>
      <c r="AQ1732" s="67"/>
    </row>
    <row r="1733" spans="34:43" x14ac:dyDescent="0.45">
      <c r="AH1733" s="67"/>
      <c r="AI1733" s="67"/>
      <c r="AJ1733" s="67"/>
      <c r="AK1733" s="67"/>
      <c r="AL1733" s="67"/>
      <c r="AM1733" s="67"/>
      <c r="AN1733" s="67"/>
      <c r="AO1733" s="67"/>
      <c r="AP1733" s="67"/>
      <c r="AQ1733" s="67"/>
    </row>
    <row r="1734" spans="34:43" x14ac:dyDescent="0.45">
      <c r="AH1734" s="67"/>
      <c r="AI1734" s="67"/>
      <c r="AJ1734" s="67"/>
      <c r="AK1734" s="67"/>
      <c r="AL1734" s="67"/>
      <c r="AM1734" s="67"/>
      <c r="AN1734" s="67"/>
      <c r="AO1734" s="67"/>
      <c r="AP1734" s="67"/>
      <c r="AQ1734" s="67"/>
    </row>
    <row r="1735" spans="34:43" x14ac:dyDescent="0.45">
      <c r="AH1735" s="67"/>
      <c r="AI1735" s="67"/>
      <c r="AJ1735" s="67"/>
      <c r="AK1735" s="67"/>
      <c r="AL1735" s="67"/>
      <c r="AM1735" s="67"/>
      <c r="AN1735" s="67"/>
      <c r="AO1735" s="67"/>
      <c r="AP1735" s="67"/>
      <c r="AQ1735" s="67"/>
    </row>
    <row r="1736" spans="34:43" x14ac:dyDescent="0.45">
      <c r="AH1736" s="67"/>
      <c r="AI1736" s="67"/>
      <c r="AJ1736" s="67"/>
      <c r="AK1736" s="67"/>
      <c r="AL1736" s="67"/>
      <c r="AM1736" s="67"/>
      <c r="AN1736" s="67"/>
      <c r="AO1736" s="67"/>
      <c r="AP1736" s="67"/>
      <c r="AQ1736" s="67"/>
    </row>
    <row r="1737" spans="34:43" x14ac:dyDescent="0.45">
      <c r="AH1737" s="67"/>
      <c r="AI1737" s="67"/>
      <c r="AJ1737" s="67"/>
      <c r="AK1737" s="67"/>
      <c r="AL1737" s="67"/>
      <c r="AM1737" s="67"/>
      <c r="AN1737" s="67"/>
      <c r="AO1737" s="67"/>
      <c r="AP1737" s="67"/>
      <c r="AQ1737" s="67"/>
    </row>
    <row r="1738" spans="34:43" x14ac:dyDescent="0.45">
      <c r="AH1738" s="67"/>
      <c r="AI1738" s="67"/>
      <c r="AJ1738" s="67"/>
      <c r="AK1738" s="67"/>
      <c r="AL1738" s="67"/>
      <c r="AM1738" s="67"/>
      <c r="AN1738" s="67"/>
      <c r="AO1738" s="67"/>
      <c r="AP1738" s="67"/>
      <c r="AQ1738" s="67"/>
    </row>
    <row r="1739" spans="34:43" x14ac:dyDescent="0.45">
      <c r="AH1739" s="67"/>
      <c r="AI1739" s="67"/>
      <c r="AJ1739" s="67"/>
      <c r="AK1739" s="67"/>
      <c r="AL1739" s="67"/>
      <c r="AM1739" s="67"/>
      <c r="AN1739" s="67"/>
      <c r="AO1739" s="67"/>
      <c r="AP1739" s="67"/>
      <c r="AQ1739" s="67"/>
    </row>
    <row r="1740" spans="34:43" x14ac:dyDescent="0.45">
      <c r="AH1740" s="67"/>
      <c r="AI1740" s="67"/>
      <c r="AJ1740" s="67"/>
      <c r="AK1740" s="67"/>
      <c r="AL1740" s="67"/>
      <c r="AM1740" s="67"/>
      <c r="AN1740" s="67"/>
      <c r="AO1740" s="67"/>
      <c r="AP1740" s="67"/>
      <c r="AQ1740" s="67"/>
    </row>
    <row r="1741" spans="34:43" x14ac:dyDescent="0.45">
      <c r="AH1741" s="67"/>
      <c r="AI1741" s="67"/>
      <c r="AJ1741" s="67"/>
      <c r="AK1741" s="67"/>
      <c r="AL1741" s="67"/>
      <c r="AM1741" s="67"/>
      <c r="AN1741" s="67"/>
      <c r="AO1741" s="67"/>
      <c r="AP1741" s="67"/>
      <c r="AQ1741" s="67"/>
    </row>
    <row r="1742" spans="34:43" x14ac:dyDescent="0.45">
      <c r="AH1742" s="67"/>
      <c r="AI1742" s="67"/>
      <c r="AJ1742" s="67"/>
      <c r="AK1742" s="67"/>
      <c r="AL1742" s="67"/>
      <c r="AM1742" s="67"/>
      <c r="AN1742" s="67"/>
      <c r="AO1742" s="67"/>
      <c r="AP1742" s="67"/>
      <c r="AQ1742" s="67"/>
    </row>
    <row r="1743" spans="34:43" x14ac:dyDescent="0.45">
      <c r="AH1743" s="67"/>
      <c r="AI1743" s="67"/>
      <c r="AJ1743" s="67"/>
      <c r="AK1743" s="67"/>
      <c r="AL1743" s="67"/>
      <c r="AM1743" s="67"/>
      <c r="AN1743" s="67"/>
      <c r="AO1743" s="67"/>
      <c r="AP1743" s="67"/>
      <c r="AQ1743" s="67"/>
    </row>
    <row r="1744" spans="34:43" x14ac:dyDescent="0.45">
      <c r="AH1744" s="67"/>
      <c r="AI1744" s="67"/>
      <c r="AJ1744" s="67"/>
      <c r="AK1744" s="67"/>
      <c r="AL1744" s="67"/>
      <c r="AM1744" s="67"/>
      <c r="AN1744" s="67"/>
      <c r="AO1744" s="67"/>
      <c r="AP1744" s="67"/>
      <c r="AQ1744" s="67"/>
    </row>
    <row r="1745" spans="34:43" x14ac:dyDescent="0.45">
      <c r="AH1745" s="67"/>
      <c r="AI1745" s="67"/>
      <c r="AJ1745" s="67"/>
      <c r="AK1745" s="67"/>
      <c r="AL1745" s="67"/>
      <c r="AM1745" s="67"/>
      <c r="AN1745" s="67"/>
      <c r="AO1745" s="67"/>
      <c r="AP1745" s="67"/>
      <c r="AQ1745" s="67"/>
    </row>
    <row r="1746" spans="34:43" x14ac:dyDescent="0.45">
      <c r="AH1746" s="67"/>
      <c r="AI1746" s="67"/>
      <c r="AJ1746" s="67"/>
      <c r="AK1746" s="67"/>
      <c r="AL1746" s="67"/>
      <c r="AM1746" s="67"/>
      <c r="AN1746" s="67"/>
      <c r="AO1746" s="67"/>
      <c r="AP1746" s="67"/>
      <c r="AQ1746" s="67"/>
    </row>
    <row r="1747" spans="34:43" x14ac:dyDescent="0.45">
      <c r="AH1747" s="67"/>
      <c r="AI1747" s="67"/>
      <c r="AJ1747" s="67"/>
      <c r="AK1747" s="67"/>
      <c r="AL1747" s="67"/>
      <c r="AM1747" s="67"/>
      <c r="AN1747" s="67"/>
      <c r="AO1747" s="67"/>
      <c r="AP1747" s="67"/>
      <c r="AQ1747" s="67"/>
    </row>
    <row r="1748" spans="34:43" x14ac:dyDescent="0.45">
      <c r="AH1748" s="67"/>
      <c r="AI1748" s="67"/>
      <c r="AJ1748" s="67"/>
      <c r="AK1748" s="67"/>
      <c r="AL1748" s="67"/>
      <c r="AM1748" s="67"/>
      <c r="AN1748" s="67"/>
      <c r="AO1748" s="67"/>
      <c r="AP1748" s="67"/>
      <c r="AQ1748" s="67"/>
    </row>
    <row r="1749" spans="34:43" x14ac:dyDescent="0.45">
      <c r="AH1749" s="67"/>
      <c r="AI1749" s="67"/>
      <c r="AJ1749" s="67"/>
      <c r="AK1749" s="67"/>
      <c r="AL1749" s="67"/>
      <c r="AM1749" s="67"/>
      <c r="AN1749" s="67"/>
      <c r="AO1749" s="67"/>
      <c r="AP1749" s="67"/>
      <c r="AQ1749" s="67"/>
    </row>
    <row r="1750" spans="34:43" x14ac:dyDescent="0.45">
      <c r="AH1750" s="67"/>
      <c r="AI1750" s="67"/>
      <c r="AJ1750" s="67"/>
      <c r="AK1750" s="67"/>
      <c r="AL1750" s="67"/>
      <c r="AM1750" s="67"/>
      <c r="AN1750" s="67"/>
      <c r="AO1750" s="67"/>
      <c r="AP1750" s="67"/>
      <c r="AQ1750" s="67"/>
    </row>
    <row r="1751" spans="34:43" x14ac:dyDescent="0.45">
      <c r="AH1751" s="67"/>
      <c r="AI1751" s="67"/>
      <c r="AJ1751" s="67"/>
      <c r="AK1751" s="67"/>
      <c r="AL1751" s="67"/>
      <c r="AM1751" s="67"/>
      <c r="AN1751" s="67"/>
      <c r="AO1751" s="67"/>
      <c r="AP1751" s="67"/>
      <c r="AQ1751" s="67"/>
    </row>
    <row r="1752" spans="34:43" x14ac:dyDescent="0.45">
      <c r="AH1752" s="67"/>
      <c r="AI1752" s="67"/>
      <c r="AJ1752" s="67"/>
      <c r="AK1752" s="67"/>
      <c r="AL1752" s="67"/>
      <c r="AM1752" s="67"/>
      <c r="AN1752" s="67"/>
      <c r="AO1752" s="67"/>
      <c r="AP1752" s="67"/>
      <c r="AQ1752" s="67"/>
    </row>
    <row r="1753" spans="34:43" x14ac:dyDescent="0.45">
      <c r="AH1753" s="67"/>
      <c r="AI1753" s="67"/>
      <c r="AJ1753" s="67"/>
      <c r="AK1753" s="67"/>
      <c r="AL1753" s="67"/>
      <c r="AM1753" s="67"/>
      <c r="AN1753" s="67"/>
      <c r="AO1753" s="67"/>
      <c r="AP1753" s="67"/>
      <c r="AQ1753" s="67"/>
    </row>
    <row r="1754" spans="34:43" x14ac:dyDescent="0.45">
      <c r="AH1754" s="67"/>
      <c r="AI1754" s="67"/>
      <c r="AJ1754" s="67"/>
      <c r="AK1754" s="67"/>
      <c r="AL1754" s="67"/>
      <c r="AM1754" s="67"/>
      <c r="AN1754" s="67"/>
      <c r="AO1754" s="67"/>
      <c r="AP1754" s="67"/>
      <c r="AQ1754" s="67"/>
    </row>
    <row r="1755" spans="34:43" x14ac:dyDescent="0.45">
      <c r="AH1755" s="67"/>
      <c r="AI1755" s="67"/>
      <c r="AJ1755" s="67"/>
      <c r="AK1755" s="67"/>
      <c r="AL1755" s="67"/>
      <c r="AM1755" s="67"/>
      <c r="AN1755" s="67"/>
      <c r="AO1755" s="67"/>
      <c r="AP1755" s="67"/>
      <c r="AQ1755" s="67"/>
    </row>
    <row r="1756" spans="34:43" x14ac:dyDescent="0.45">
      <c r="AH1756" s="67"/>
      <c r="AI1756" s="67"/>
      <c r="AJ1756" s="67"/>
      <c r="AK1756" s="67"/>
      <c r="AL1756" s="67"/>
      <c r="AM1756" s="67"/>
      <c r="AN1756" s="67"/>
      <c r="AO1756" s="67"/>
      <c r="AP1756" s="67"/>
      <c r="AQ1756" s="67"/>
    </row>
    <row r="1757" spans="34:43" x14ac:dyDescent="0.45">
      <c r="AH1757" s="67"/>
      <c r="AI1757" s="67"/>
      <c r="AJ1757" s="67"/>
      <c r="AK1757" s="67"/>
      <c r="AL1757" s="67"/>
      <c r="AM1757" s="67"/>
      <c r="AN1757" s="67"/>
      <c r="AO1757" s="67"/>
      <c r="AP1757" s="67"/>
      <c r="AQ1757" s="67"/>
    </row>
    <row r="1758" spans="34:43" x14ac:dyDescent="0.45">
      <c r="AH1758" s="67"/>
      <c r="AI1758" s="67"/>
      <c r="AJ1758" s="67"/>
      <c r="AK1758" s="67"/>
      <c r="AL1758" s="67"/>
      <c r="AM1758" s="67"/>
      <c r="AN1758" s="67"/>
      <c r="AO1758" s="67"/>
      <c r="AP1758" s="67"/>
      <c r="AQ1758" s="67"/>
    </row>
    <row r="1759" spans="34:43" x14ac:dyDescent="0.45">
      <c r="AH1759" s="67"/>
      <c r="AI1759" s="67"/>
      <c r="AJ1759" s="67"/>
      <c r="AK1759" s="67"/>
      <c r="AL1759" s="67"/>
      <c r="AM1759" s="67"/>
      <c r="AN1759" s="67"/>
      <c r="AO1759" s="67"/>
      <c r="AP1759" s="67"/>
      <c r="AQ1759" s="67"/>
    </row>
    <row r="1760" spans="34:43" x14ac:dyDescent="0.45">
      <c r="AH1760" s="67"/>
      <c r="AI1760" s="67"/>
      <c r="AJ1760" s="67"/>
      <c r="AK1760" s="67"/>
      <c r="AL1760" s="67"/>
      <c r="AM1760" s="67"/>
      <c r="AN1760" s="67"/>
      <c r="AO1760" s="67"/>
      <c r="AP1760" s="67"/>
      <c r="AQ1760" s="67"/>
    </row>
    <row r="1761" spans="34:43" x14ac:dyDescent="0.45">
      <c r="AH1761" s="67"/>
      <c r="AI1761" s="67"/>
      <c r="AJ1761" s="67"/>
      <c r="AK1761" s="67"/>
      <c r="AL1761" s="67"/>
      <c r="AM1761" s="67"/>
      <c r="AN1761" s="67"/>
      <c r="AO1761" s="67"/>
      <c r="AP1761" s="67"/>
      <c r="AQ1761" s="67"/>
    </row>
    <row r="1762" spans="34:43" x14ac:dyDescent="0.45">
      <c r="AH1762" s="67"/>
      <c r="AI1762" s="67"/>
      <c r="AJ1762" s="67"/>
      <c r="AK1762" s="67"/>
      <c r="AL1762" s="67"/>
      <c r="AM1762" s="67"/>
      <c r="AN1762" s="67"/>
      <c r="AO1762" s="67"/>
      <c r="AP1762" s="67"/>
      <c r="AQ1762" s="67"/>
    </row>
    <row r="1763" spans="34:43" x14ac:dyDescent="0.45">
      <c r="AH1763" s="67"/>
      <c r="AI1763" s="67"/>
      <c r="AJ1763" s="67"/>
      <c r="AK1763" s="67"/>
      <c r="AL1763" s="67"/>
      <c r="AM1763" s="67"/>
      <c r="AN1763" s="67"/>
      <c r="AO1763" s="67"/>
      <c r="AP1763" s="67"/>
      <c r="AQ1763" s="67"/>
    </row>
    <row r="1764" spans="34:43" x14ac:dyDescent="0.45">
      <c r="AH1764" s="67"/>
      <c r="AI1764" s="67"/>
      <c r="AJ1764" s="67"/>
      <c r="AK1764" s="67"/>
      <c r="AL1764" s="67"/>
      <c r="AM1764" s="67"/>
      <c r="AN1764" s="67"/>
      <c r="AO1764" s="67"/>
      <c r="AP1764" s="67"/>
      <c r="AQ1764" s="67"/>
    </row>
    <row r="1765" spans="34:43" x14ac:dyDescent="0.45">
      <c r="AH1765" s="67"/>
      <c r="AI1765" s="67"/>
      <c r="AJ1765" s="67"/>
      <c r="AK1765" s="67"/>
      <c r="AL1765" s="67"/>
      <c r="AM1765" s="67"/>
      <c r="AN1765" s="67"/>
      <c r="AO1765" s="67"/>
      <c r="AP1765" s="67"/>
      <c r="AQ1765" s="67"/>
    </row>
    <row r="1766" spans="34:43" x14ac:dyDescent="0.45">
      <c r="AH1766" s="67"/>
      <c r="AI1766" s="67"/>
      <c r="AJ1766" s="67"/>
      <c r="AK1766" s="67"/>
      <c r="AL1766" s="67"/>
      <c r="AM1766" s="67"/>
      <c r="AN1766" s="67"/>
      <c r="AO1766" s="67"/>
      <c r="AP1766" s="67"/>
      <c r="AQ1766" s="67"/>
    </row>
    <row r="1767" spans="34:43" x14ac:dyDescent="0.45">
      <c r="AH1767" s="67"/>
      <c r="AI1767" s="67"/>
      <c r="AJ1767" s="67"/>
      <c r="AK1767" s="67"/>
      <c r="AL1767" s="67"/>
      <c r="AM1767" s="67"/>
      <c r="AN1767" s="67"/>
      <c r="AO1767" s="67"/>
      <c r="AP1767" s="67"/>
      <c r="AQ1767" s="67"/>
    </row>
    <row r="1768" spans="34:43" x14ac:dyDescent="0.45">
      <c r="AH1768" s="67"/>
      <c r="AI1768" s="67"/>
      <c r="AJ1768" s="67"/>
      <c r="AK1768" s="67"/>
      <c r="AL1768" s="67"/>
      <c r="AM1768" s="67"/>
      <c r="AN1768" s="67"/>
      <c r="AO1768" s="67"/>
      <c r="AP1768" s="67"/>
      <c r="AQ1768" s="67"/>
    </row>
    <row r="1769" spans="34:43" x14ac:dyDescent="0.45">
      <c r="AH1769" s="67"/>
      <c r="AI1769" s="67"/>
      <c r="AJ1769" s="67"/>
      <c r="AK1769" s="67"/>
      <c r="AL1769" s="67"/>
      <c r="AM1769" s="67"/>
      <c r="AN1769" s="67"/>
      <c r="AO1769" s="67"/>
      <c r="AP1769" s="67"/>
      <c r="AQ1769" s="67"/>
    </row>
    <row r="1770" spans="34:43" x14ac:dyDescent="0.45">
      <c r="AH1770" s="67"/>
      <c r="AI1770" s="67"/>
      <c r="AJ1770" s="67"/>
      <c r="AK1770" s="67"/>
      <c r="AL1770" s="67"/>
      <c r="AM1770" s="67"/>
      <c r="AN1770" s="67"/>
      <c r="AO1770" s="67"/>
      <c r="AP1770" s="67"/>
      <c r="AQ1770" s="67"/>
    </row>
    <row r="1771" spans="34:43" x14ac:dyDescent="0.45">
      <c r="AH1771" s="67"/>
      <c r="AI1771" s="67"/>
      <c r="AJ1771" s="67"/>
      <c r="AK1771" s="67"/>
      <c r="AL1771" s="67"/>
      <c r="AM1771" s="67"/>
      <c r="AN1771" s="67"/>
      <c r="AO1771" s="67"/>
      <c r="AP1771" s="67"/>
      <c r="AQ1771" s="67"/>
    </row>
    <row r="1772" spans="34:43" x14ac:dyDescent="0.45">
      <c r="AH1772" s="67"/>
      <c r="AI1772" s="67"/>
      <c r="AJ1772" s="67"/>
      <c r="AK1772" s="67"/>
      <c r="AL1772" s="67"/>
      <c r="AM1772" s="67"/>
      <c r="AN1772" s="67"/>
      <c r="AO1772" s="67"/>
      <c r="AP1772" s="67"/>
      <c r="AQ1772" s="67"/>
    </row>
    <row r="1773" spans="34:43" x14ac:dyDescent="0.45">
      <c r="AH1773" s="67"/>
      <c r="AI1773" s="67"/>
      <c r="AJ1773" s="67"/>
      <c r="AK1773" s="67"/>
      <c r="AL1773" s="67"/>
      <c r="AM1773" s="67"/>
      <c r="AN1773" s="67"/>
      <c r="AO1773" s="67"/>
      <c r="AP1773" s="67"/>
      <c r="AQ1773" s="67"/>
    </row>
    <row r="1774" spans="34:43" x14ac:dyDescent="0.45">
      <c r="AH1774" s="67"/>
      <c r="AI1774" s="67"/>
      <c r="AJ1774" s="67"/>
      <c r="AK1774" s="67"/>
      <c r="AL1774" s="67"/>
      <c r="AM1774" s="67"/>
      <c r="AN1774" s="67"/>
      <c r="AO1774" s="67"/>
      <c r="AP1774" s="67"/>
      <c r="AQ1774" s="67"/>
    </row>
    <row r="1775" spans="34:43" x14ac:dyDescent="0.45">
      <c r="AH1775" s="67"/>
      <c r="AI1775" s="67"/>
      <c r="AJ1775" s="67"/>
      <c r="AK1775" s="67"/>
      <c r="AL1775" s="67"/>
      <c r="AM1775" s="67"/>
      <c r="AN1775" s="67"/>
      <c r="AO1775" s="67"/>
      <c r="AP1775" s="67"/>
      <c r="AQ1775" s="67"/>
    </row>
    <row r="1776" spans="34:43" x14ac:dyDescent="0.45">
      <c r="AH1776" s="67"/>
      <c r="AI1776" s="67"/>
      <c r="AJ1776" s="67"/>
      <c r="AK1776" s="67"/>
      <c r="AL1776" s="67"/>
      <c r="AM1776" s="67"/>
      <c r="AN1776" s="67"/>
      <c r="AO1776" s="67"/>
      <c r="AP1776" s="67"/>
      <c r="AQ1776" s="67"/>
    </row>
    <row r="1777" spans="34:43" x14ac:dyDescent="0.45">
      <c r="AH1777" s="67"/>
      <c r="AI1777" s="67"/>
      <c r="AJ1777" s="67"/>
      <c r="AK1777" s="67"/>
      <c r="AL1777" s="67"/>
      <c r="AM1777" s="67"/>
      <c r="AN1777" s="67"/>
      <c r="AO1777" s="67"/>
      <c r="AP1777" s="67"/>
      <c r="AQ1777" s="67"/>
    </row>
    <row r="1778" spans="34:43" x14ac:dyDescent="0.45">
      <c r="AH1778" s="67"/>
      <c r="AI1778" s="67"/>
      <c r="AJ1778" s="67"/>
      <c r="AK1778" s="67"/>
      <c r="AL1778" s="67"/>
      <c r="AM1778" s="67"/>
      <c r="AN1778" s="67"/>
      <c r="AO1778" s="67"/>
      <c r="AP1778" s="67"/>
      <c r="AQ1778" s="67"/>
    </row>
    <row r="1779" spans="34:43" x14ac:dyDescent="0.45">
      <c r="AH1779" s="67"/>
      <c r="AI1779" s="67"/>
      <c r="AJ1779" s="67"/>
      <c r="AK1779" s="67"/>
      <c r="AL1779" s="67"/>
      <c r="AM1779" s="67"/>
      <c r="AN1779" s="67"/>
      <c r="AO1779" s="67"/>
      <c r="AP1779" s="67"/>
      <c r="AQ1779" s="67"/>
    </row>
    <row r="1780" spans="34:43" x14ac:dyDescent="0.45">
      <c r="AH1780" s="67"/>
      <c r="AI1780" s="67"/>
      <c r="AJ1780" s="67"/>
      <c r="AK1780" s="67"/>
      <c r="AL1780" s="67"/>
      <c r="AM1780" s="67"/>
      <c r="AN1780" s="67"/>
      <c r="AO1780" s="67"/>
      <c r="AP1780" s="67"/>
      <c r="AQ1780" s="67"/>
    </row>
    <row r="1781" spans="34:43" x14ac:dyDescent="0.45">
      <c r="AH1781" s="67"/>
      <c r="AI1781" s="67"/>
      <c r="AJ1781" s="67"/>
      <c r="AK1781" s="67"/>
      <c r="AL1781" s="67"/>
      <c r="AM1781" s="67"/>
      <c r="AN1781" s="67"/>
      <c r="AO1781" s="67"/>
      <c r="AP1781" s="67"/>
      <c r="AQ1781" s="67"/>
    </row>
    <row r="1782" spans="34:43" x14ac:dyDescent="0.45">
      <c r="AH1782" s="67"/>
      <c r="AI1782" s="67"/>
      <c r="AJ1782" s="67"/>
      <c r="AK1782" s="67"/>
      <c r="AL1782" s="67"/>
      <c r="AM1782" s="67"/>
      <c r="AN1782" s="67"/>
      <c r="AO1782" s="67"/>
      <c r="AP1782" s="67"/>
      <c r="AQ1782" s="67"/>
    </row>
    <row r="1783" spans="34:43" x14ac:dyDescent="0.45">
      <c r="AH1783" s="67"/>
      <c r="AI1783" s="67"/>
      <c r="AJ1783" s="67"/>
      <c r="AK1783" s="67"/>
      <c r="AL1783" s="67"/>
      <c r="AM1783" s="67"/>
      <c r="AN1783" s="67"/>
      <c r="AO1783" s="67"/>
      <c r="AP1783" s="67"/>
      <c r="AQ1783" s="67"/>
    </row>
    <row r="1784" spans="34:43" x14ac:dyDescent="0.45">
      <c r="AH1784" s="67"/>
      <c r="AI1784" s="67"/>
      <c r="AJ1784" s="67"/>
      <c r="AK1784" s="67"/>
      <c r="AL1784" s="67"/>
      <c r="AM1784" s="67"/>
      <c r="AN1784" s="67"/>
      <c r="AO1784" s="67"/>
      <c r="AP1784" s="67"/>
      <c r="AQ1784" s="67"/>
    </row>
    <row r="1785" spans="34:43" x14ac:dyDescent="0.45">
      <c r="AH1785" s="67"/>
      <c r="AI1785" s="67"/>
      <c r="AJ1785" s="67"/>
      <c r="AK1785" s="67"/>
      <c r="AL1785" s="67"/>
      <c r="AM1785" s="67"/>
      <c r="AN1785" s="67"/>
      <c r="AO1785" s="67"/>
      <c r="AP1785" s="67"/>
      <c r="AQ1785" s="67"/>
    </row>
    <row r="1786" spans="34:43" x14ac:dyDescent="0.45">
      <c r="AH1786" s="67"/>
      <c r="AI1786" s="67"/>
      <c r="AJ1786" s="67"/>
      <c r="AK1786" s="67"/>
      <c r="AL1786" s="67"/>
      <c r="AM1786" s="67"/>
      <c r="AN1786" s="67"/>
      <c r="AO1786" s="67"/>
      <c r="AP1786" s="67"/>
      <c r="AQ1786" s="67"/>
    </row>
    <row r="1787" spans="34:43" x14ac:dyDescent="0.45">
      <c r="AH1787" s="67"/>
      <c r="AI1787" s="67"/>
      <c r="AJ1787" s="67"/>
      <c r="AK1787" s="67"/>
      <c r="AL1787" s="67"/>
      <c r="AM1787" s="67"/>
      <c r="AN1787" s="67"/>
      <c r="AO1787" s="67"/>
      <c r="AP1787" s="67"/>
      <c r="AQ1787" s="67"/>
    </row>
    <row r="1788" spans="34:43" x14ac:dyDescent="0.45">
      <c r="AH1788" s="67"/>
      <c r="AI1788" s="67"/>
      <c r="AJ1788" s="67"/>
      <c r="AK1788" s="67"/>
      <c r="AL1788" s="67"/>
      <c r="AM1788" s="67"/>
      <c r="AN1788" s="67"/>
      <c r="AO1788" s="67"/>
      <c r="AP1788" s="67"/>
      <c r="AQ1788" s="67"/>
    </row>
    <row r="1789" spans="34:43" x14ac:dyDescent="0.45">
      <c r="AH1789" s="67"/>
      <c r="AI1789" s="67"/>
      <c r="AJ1789" s="67"/>
      <c r="AK1789" s="67"/>
      <c r="AL1789" s="67"/>
      <c r="AM1789" s="67"/>
      <c r="AN1789" s="67"/>
      <c r="AO1789" s="67"/>
      <c r="AP1789" s="67"/>
      <c r="AQ1789" s="67"/>
    </row>
    <row r="1790" spans="34:43" x14ac:dyDescent="0.45">
      <c r="AH1790" s="67"/>
      <c r="AI1790" s="67"/>
      <c r="AJ1790" s="67"/>
      <c r="AK1790" s="67"/>
      <c r="AL1790" s="67"/>
      <c r="AM1790" s="67"/>
      <c r="AN1790" s="67"/>
      <c r="AO1790" s="67"/>
      <c r="AP1790" s="67"/>
      <c r="AQ1790" s="67"/>
    </row>
    <row r="1791" spans="34:43" x14ac:dyDescent="0.45">
      <c r="AH1791" s="67"/>
      <c r="AI1791" s="67"/>
      <c r="AJ1791" s="67"/>
      <c r="AK1791" s="67"/>
      <c r="AL1791" s="67"/>
      <c r="AM1791" s="67"/>
      <c r="AN1791" s="67"/>
      <c r="AO1791" s="67"/>
      <c r="AP1791" s="67"/>
      <c r="AQ1791" s="67"/>
    </row>
    <row r="1792" spans="34:43" x14ac:dyDescent="0.45">
      <c r="AH1792" s="67"/>
      <c r="AI1792" s="67"/>
      <c r="AJ1792" s="67"/>
      <c r="AK1792" s="67"/>
      <c r="AL1792" s="67"/>
      <c r="AM1792" s="67"/>
      <c r="AN1792" s="67"/>
      <c r="AO1792" s="67"/>
      <c r="AP1792" s="67"/>
      <c r="AQ1792" s="67"/>
    </row>
    <row r="1793" spans="34:43" x14ac:dyDescent="0.45">
      <c r="AH1793" s="67"/>
      <c r="AI1793" s="67"/>
      <c r="AJ1793" s="67"/>
      <c r="AK1793" s="67"/>
      <c r="AL1793" s="67"/>
      <c r="AM1793" s="67"/>
      <c r="AN1793" s="67"/>
      <c r="AO1793" s="67"/>
      <c r="AP1793" s="67"/>
      <c r="AQ1793" s="67"/>
    </row>
    <row r="1794" spans="34:43" x14ac:dyDescent="0.45">
      <c r="AH1794" s="67"/>
      <c r="AI1794" s="67"/>
      <c r="AJ1794" s="67"/>
      <c r="AK1794" s="67"/>
      <c r="AL1794" s="67"/>
      <c r="AM1794" s="67"/>
      <c r="AN1794" s="67"/>
      <c r="AO1794" s="67"/>
      <c r="AP1794" s="67"/>
      <c r="AQ1794" s="67"/>
    </row>
    <row r="1795" spans="34:43" x14ac:dyDescent="0.45">
      <c r="AH1795" s="67"/>
      <c r="AI1795" s="67"/>
      <c r="AJ1795" s="67"/>
      <c r="AK1795" s="67"/>
      <c r="AL1795" s="67"/>
      <c r="AM1795" s="67"/>
      <c r="AN1795" s="67"/>
      <c r="AO1795" s="67"/>
      <c r="AP1795" s="67"/>
      <c r="AQ1795" s="67"/>
    </row>
    <row r="1796" spans="34:43" x14ac:dyDescent="0.45">
      <c r="AH1796" s="67"/>
      <c r="AI1796" s="67"/>
      <c r="AJ1796" s="67"/>
      <c r="AK1796" s="67"/>
      <c r="AL1796" s="67"/>
      <c r="AM1796" s="67"/>
      <c r="AN1796" s="67"/>
      <c r="AO1796" s="67"/>
      <c r="AP1796" s="67"/>
      <c r="AQ1796" s="67"/>
    </row>
    <row r="1797" spans="34:43" x14ac:dyDescent="0.45">
      <c r="AH1797" s="67"/>
      <c r="AI1797" s="67"/>
      <c r="AJ1797" s="67"/>
      <c r="AK1797" s="67"/>
      <c r="AL1797" s="67"/>
      <c r="AM1797" s="67"/>
      <c r="AN1797" s="67"/>
      <c r="AO1797" s="67"/>
      <c r="AP1797" s="67"/>
      <c r="AQ1797" s="67"/>
    </row>
    <row r="1798" spans="34:43" x14ac:dyDescent="0.45">
      <c r="AH1798" s="67"/>
      <c r="AI1798" s="67"/>
      <c r="AJ1798" s="67"/>
      <c r="AK1798" s="67"/>
      <c r="AL1798" s="67"/>
      <c r="AM1798" s="67"/>
      <c r="AN1798" s="67"/>
      <c r="AO1798" s="67"/>
      <c r="AP1798" s="67"/>
      <c r="AQ1798" s="67"/>
    </row>
    <row r="1799" spans="34:43" x14ac:dyDescent="0.45">
      <c r="AH1799" s="67"/>
      <c r="AI1799" s="67"/>
      <c r="AJ1799" s="67"/>
      <c r="AK1799" s="67"/>
      <c r="AL1799" s="67"/>
      <c r="AM1799" s="67"/>
      <c r="AN1799" s="67"/>
      <c r="AO1799" s="67"/>
      <c r="AP1799" s="67"/>
      <c r="AQ1799" s="67"/>
    </row>
    <row r="1800" spans="34:43" x14ac:dyDescent="0.45">
      <c r="AH1800" s="67"/>
      <c r="AI1800" s="67"/>
      <c r="AJ1800" s="67"/>
      <c r="AK1800" s="67"/>
      <c r="AL1800" s="67"/>
      <c r="AM1800" s="67"/>
      <c r="AN1800" s="67"/>
      <c r="AO1800" s="67"/>
      <c r="AP1800" s="67"/>
      <c r="AQ1800" s="67"/>
    </row>
    <row r="1801" spans="34:43" x14ac:dyDescent="0.45">
      <c r="AH1801" s="67"/>
      <c r="AI1801" s="67"/>
      <c r="AJ1801" s="67"/>
      <c r="AK1801" s="67"/>
      <c r="AL1801" s="67"/>
      <c r="AM1801" s="67"/>
      <c r="AN1801" s="67"/>
      <c r="AO1801" s="67"/>
      <c r="AP1801" s="67"/>
      <c r="AQ1801" s="67"/>
    </row>
    <row r="1802" spans="34:43" x14ac:dyDescent="0.45">
      <c r="AH1802" s="67"/>
      <c r="AI1802" s="67"/>
      <c r="AJ1802" s="67"/>
      <c r="AK1802" s="67"/>
      <c r="AL1802" s="67"/>
      <c r="AM1802" s="67"/>
      <c r="AN1802" s="67"/>
      <c r="AO1802" s="67"/>
      <c r="AP1802" s="67"/>
      <c r="AQ1802" s="67"/>
    </row>
    <row r="1803" spans="34:43" x14ac:dyDescent="0.45">
      <c r="AH1803" s="67"/>
      <c r="AI1803" s="67"/>
      <c r="AJ1803" s="67"/>
      <c r="AK1803" s="67"/>
      <c r="AL1803" s="67"/>
      <c r="AM1803" s="67"/>
      <c r="AN1803" s="67"/>
      <c r="AO1803" s="67"/>
      <c r="AP1803" s="67"/>
      <c r="AQ1803" s="67"/>
    </row>
    <row r="1804" spans="34:43" x14ac:dyDescent="0.45">
      <c r="AH1804" s="67"/>
      <c r="AI1804" s="67"/>
      <c r="AJ1804" s="67"/>
      <c r="AK1804" s="67"/>
      <c r="AL1804" s="67"/>
      <c r="AM1804" s="67"/>
      <c r="AN1804" s="67"/>
      <c r="AO1804" s="67"/>
      <c r="AP1804" s="67"/>
      <c r="AQ1804" s="67"/>
    </row>
    <row r="1805" spans="34:43" x14ac:dyDescent="0.45">
      <c r="AH1805" s="67"/>
      <c r="AI1805" s="67"/>
      <c r="AJ1805" s="67"/>
      <c r="AK1805" s="67"/>
      <c r="AL1805" s="67"/>
      <c r="AM1805" s="67"/>
      <c r="AN1805" s="67"/>
      <c r="AO1805" s="67"/>
      <c r="AP1805" s="67"/>
      <c r="AQ1805" s="67"/>
    </row>
    <row r="1806" spans="34:43" x14ac:dyDescent="0.45">
      <c r="AH1806" s="67"/>
      <c r="AI1806" s="67"/>
      <c r="AJ1806" s="67"/>
      <c r="AK1806" s="67"/>
      <c r="AL1806" s="67"/>
      <c r="AM1806" s="67"/>
      <c r="AN1806" s="67"/>
      <c r="AO1806" s="67"/>
      <c r="AP1806" s="67"/>
      <c r="AQ1806" s="67"/>
    </row>
    <row r="1807" spans="34:43" x14ac:dyDescent="0.45">
      <c r="AH1807" s="67"/>
      <c r="AI1807" s="67"/>
      <c r="AJ1807" s="67"/>
      <c r="AK1807" s="67"/>
      <c r="AL1807" s="67"/>
      <c r="AM1807" s="67"/>
      <c r="AN1807" s="67"/>
      <c r="AO1807" s="67"/>
      <c r="AP1807" s="67"/>
      <c r="AQ1807" s="67"/>
    </row>
    <row r="1808" spans="34:43" x14ac:dyDescent="0.45">
      <c r="AH1808" s="67"/>
      <c r="AI1808" s="67"/>
      <c r="AJ1808" s="67"/>
      <c r="AK1808" s="67"/>
      <c r="AL1808" s="67"/>
      <c r="AM1808" s="67"/>
      <c r="AN1808" s="67"/>
      <c r="AO1808" s="67"/>
      <c r="AP1808" s="67"/>
      <c r="AQ1808" s="67"/>
    </row>
    <row r="1809" spans="34:43" x14ac:dyDescent="0.45">
      <c r="AH1809" s="67"/>
      <c r="AI1809" s="67"/>
      <c r="AJ1809" s="67"/>
      <c r="AK1809" s="67"/>
      <c r="AL1809" s="67"/>
      <c r="AM1809" s="67"/>
      <c r="AN1809" s="67"/>
      <c r="AO1809" s="67"/>
      <c r="AP1809" s="67"/>
      <c r="AQ1809" s="67"/>
    </row>
    <row r="1810" spans="34:43" x14ac:dyDescent="0.45">
      <c r="AH1810" s="67"/>
      <c r="AI1810" s="67"/>
      <c r="AJ1810" s="67"/>
      <c r="AK1810" s="67"/>
      <c r="AL1810" s="67"/>
      <c r="AM1810" s="67"/>
      <c r="AN1810" s="67"/>
      <c r="AO1810" s="67"/>
      <c r="AP1810" s="67"/>
      <c r="AQ1810" s="67"/>
    </row>
    <row r="1811" spans="34:43" x14ac:dyDescent="0.45">
      <c r="AH1811" s="67"/>
      <c r="AI1811" s="67"/>
      <c r="AJ1811" s="67"/>
      <c r="AK1811" s="67"/>
      <c r="AL1811" s="67"/>
      <c r="AM1811" s="67"/>
      <c r="AN1811" s="67"/>
      <c r="AO1811" s="67"/>
      <c r="AP1811" s="67"/>
      <c r="AQ1811" s="67"/>
    </row>
    <row r="1812" spans="34:43" x14ac:dyDescent="0.45">
      <c r="AH1812" s="67"/>
      <c r="AI1812" s="67"/>
      <c r="AJ1812" s="67"/>
      <c r="AK1812" s="67"/>
      <c r="AL1812" s="67"/>
      <c r="AM1812" s="67"/>
      <c r="AN1812" s="67"/>
      <c r="AO1812" s="67"/>
      <c r="AP1812" s="67"/>
      <c r="AQ1812" s="67"/>
    </row>
    <row r="1813" spans="34:43" x14ac:dyDescent="0.45">
      <c r="AH1813" s="67"/>
      <c r="AI1813" s="67"/>
      <c r="AJ1813" s="67"/>
      <c r="AK1813" s="67"/>
      <c r="AL1813" s="67"/>
      <c r="AM1813" s="67"/>
      <c r="AN1813" s="67"/>
      <c r="AO1813" s="67"/>
      <c r="AP1813" s="67"/>
      <c r="AQ1813" s="67"/>
    </row>
    <row r="1814" spans="34:43" x14ac:dyDescent="0.45">
      <c r="AH1814" s="67"/>
      <c r="AI1814" s="67"/>
      <c r="AJ1814" s="67"/>
      <c r="AK1814" s="67"/>
      <c r="AL1814" s="67"/>
      <c r="AM1814" s="67"/>
      <c r="AN1814" s="67"/>
      <c r="AO1814" s="67"/>
      <c r="AP1814" s="67"/>
      <c r="AQ1814" s="67"/>
    </row>
    <row r="1815" spans="34:43" x14ac:dyDescent="0.45">
      <c r="AH1815" s="67"/>
      <c r="AI1815" s="67"/>
      <c r="AJ1815" s="67"/>
      <c r="AK1815" s="67"/>
      <c r="AL1815" s="67"/>
      <c r="AM1815" s="67"/>
      <c r="AN1815" s="67"/>
      <c r="AO1815" s="67"/>
      <c r="AP1815" s="67"/>
      <c r="AQ1815" s="67"/>
    </row>
    <row r="1816" spans="34:43" x14ac:dyDescent="0.45">
      <c r="AH1816" s="67"/>
      <c r="AI1816" s="67"/>
      <c r="AJ1816" s="67"/>
      <c r="AK1816" s="67"/>
      <c r="AL1816" s="67"/>
      <c r="AM1816" s="67"/>
      <c r="AN1816" s="67"/>
      <c r="AO1816" s="67"/>
      <c r="AP1816" s="67"/>
      <c r="AQ1816" s="67"/>
    </row>
    <row r="1817" spans="34:43" x14ac:dyDescent="0.45">
      <c r="AH1817" s="67"/>
      <c r="AI1817" s="67"/>
      <c r="AJ1817" s="67"/>
      <c r="AK1817" s="67"/>
      <c r="AL1817" s="67"/>
      <c r="AM1817" s="67"/>
      <c r="AN1817" s="67"/>
      <c r="AO1817" s="67"/>
      <c r="AP1817" s="67"/>
      <c r="AQ1817" s="67"/>
    </row>
    <row r="1818" spans="34:43" x14ac:dyDescent="0.45">
      <c r="AH1818" s="67"/>
      <c r="AI1818" s="67"/>
      <c r="AJ1818" s="67"/>
      <c r="AK1818" s="67"/>
      <c r="AL1818" s="67"/>
      <c r="AM1818" s="67"/>
      <c r="AN1818" s="67"/>
      <c r="AO1818" s="67"/>
      <c r="AP1818" s="67"/>
      <c r="AQ1818" s="67"/>
    </row>
    <row r="1819" spans="34:43" x14ac:dyDescent="0.45">
      <c r="AH1819" s="67"/>
      <c r="AI1819" s="67"/>
      <c r="AJ1819" s="67"/>
      <c r="AK1819" s="67"/>
      <c r="AL1819" s="67"/>
      <c r="AM1819" s="67"/>
      <c r="AN1819" s="67"/>
      <c r="AO1819" s="67"/>
      <c r="AP1819" s="67"/>
      <c r="AQ1819" s="67"/>
    </row>
    <row r="1820" spans="34:43" x14ac:dyDescent="0.45">
      <c r="AH1820" s="67"/>
      <c r="AI1820" s="67"/>
      <c r="AJ1820" s="67"/>
      <c r="AK1820" s="67"/>
      <c r="AL1820" s="67"/>
      <c r="AM1820" s="67"/>
      <c r="AN1820" s="67"/>
      <c r="AO1820" s="67"/>
      <c r="AP1820" s="67"/>
      <c r="AQ1820" s="67"/>
    </row>
    <row r="1821" spans="34:43" x14ac:dyDescent="0.45">
      <c r="AH1821" s="67"/>
      <c r="AI1821" s="67"/>
      <c r="AJ1821" s="67"/>
      <c r="AK1821" s="67"/>
      <c r="AL1821" s="67"/>
      <c r="AM1821" s="67"/>
      <c r="AN1821" s="67"/>
      <c r="AO1821" s="67"/>
      <c r="AP1821" s="67"/>
      <c r="AQ1821" s="67"/>
    </row>
    <row r="1822" spans="34:43" x14ac:dyDescent="0.45">
      <c r="AH1822" s="67"/>
      <c r="AI1822" s="67"/>
      <c r="AJ1822" s="67"/>
      <c r="AK1822" s="67"/>
      <c r="AL1822" s="67"/>
      <c r="AM1822" s="67"/>
      <c r="AN1822" s="67"/>
      <c r="AO1822" s="67"/>
      <c r="AP1822" s="67"/>
      <c r="AQ1822" s="67"/>
    </row>
    <row r="1823" spans="34:43" x14ac:dyDescent="0.45">
      <c r="AH1823" s="67"/>
      <c r="AI1823" s="67"/>
      <c r="AJ1823" s="67"/>
      <c r="AK1823" s="67"/>
      <c r="AL1823" s="67"/>
      <c r="AM1823" s="67"/>
      <c r="AN1823" s="67"/>
      <c r="AO1823" s="67"/>
      <c r="AP1823" s="67"/>
      <c r="AQ1823" s="67"/>
    </row>
    <row r="1824" spans="34:43" x14ac:dyDescent="0.45">
      <c r="AH1824" s="67"/>
      <c r="AI1824" s="67"/>
      <c r="AJ1824" s="67"/>
      <c r="AK1824" s="67"/>
      <c r="AL1824" s="67"/>
      <c r="AM1824" s="67"/>
      <c r="AN1824" s="67"/>
      <c r="AO1824" s="67"/>
      <c r="AP1824" s="67"/>
      <c r="AQ1824" s="67"/>
    </row>
    <row r="1825" spans="34:43" x14ac:dyDescent="0.45">
      <c r="AH1825" s="67"/>
      <c r="AI1825" s="67"/>
      <c r="AJ1825" s="67"/>
      <c r="AK1825" s="67"/>
      <c r="AL1825" s="67"/>
      <c r="AM1825" s="67"/>
      <c r="AN1825" s="67"/>
      <c r="AO1825" s="67"/>
      <c r="AP1825" s="67"/>
      <c r="AQ1825" s="67"/>
    </row>
    <row r="1826" spans="34:43" x14ac:dyDescent="0.45">
      <c r="AH1826" s="67"/>
      <c r="AI1826" s="67"/>
      <c r="AJ1826" s="67"/>
      <c r="AK1826" s="67"/>
      <c r="AL1826" s="67"/>
      <c r="AM1826" s="67"/>
      <c r="AN1826" s="67"/>
      <c r="AO1826" s="67"/>
      <c r="AP1826" s="67"/>
      <c r="AQ1826" s="67"/>
    </row>
    <row r="1827" spans="34:43" x14ac:dyDescent="0.45">
      <c r="AH1827" s="67"/>
      <c r="AI1827" s="67"/>
      <c r="AJ1827" s="67"/>
      <c r="AK1827" s="67"/>
      <c r="AL1827" s="67"/>
      <c r="AM1827" s="67"/>
      <c r="AN1827" s="67"/>
      <c r="AO1827" s="67"/>
      <c r="AP1827" s="67"/>
      <c r="AQ1827" s="67"/>
    </row>
    <row r="1828" spans="34:43" x14ac:dyDescent="0.45">
      <c r="AH1828" s="67"/>
      <c r="AI1828" s="67"/>
      <c r="AJ1828" s="67"/>
      <c r="AK1828" s="67"/>
      <c r="AL1828" s="67"/>
      <c r="AM1828" s="67"/>
      <c r="AN1828" s="67"/>
      <c r="AO1828" s="67"/>
      <c r="AP1828" s="67"/>
      <c r="AQ1828" s="67"/>
    </row>
    <row r="1829" spans="34:43" x14ac:dyDescent="0.45">
      <c r="AH1829" s="67"/>
      <c r="AI1829" s="67"/>
      <c r="AJ1829" s="67"/>
      <c r="AK1829" s="67"/>
      <c r="AL1829" s="67"/>
      <c r="AM1829" s="67"/>
      <c r="AN1829" s="67"/>
      <c r="AO1829" s="67"/>
      <c r="AP1829" s="67"/>
      <c r="AQ1829" s="67"/>
    </row>
    <row r="1830" spans="34:43" x14ac:dyDescent="0.45">
      <c r="AH1830" s="67"/>
      <c r="AI1830" s="67"/>
      <c r="AJ1830" s="67"/>
      <c r="AK1830" s="67"/>
      <c r="AL1830" s="67"/>
      <c r="AM1830" s="67"/>
      <c r="AN1830" s="67"/>
      <c r="AO1830" s="67"/>
      <c r="AP1830" s="67"/>
      <c r="AQ1830" s="67"/>
    </row>
    <row r="1831" spans="34:43" x14ac:dyDescent="0.45">
      <c r="AH1831" s="67"/>
      <c r="AI1831" s="67"/>
      <c r="AJ1831" s="67"/>
      <c r="AK1831" s="67"/>
      <c r="AL1831" s="67"/>
      <c r="AM1831" s="67"/>
      <c r="AN1831" s="67"/>
      <c r="AO1831" s="67"/>
      <c r="AP1831" s="67"/>
      <c r="AQ1831" s="67"/>
    </row>
    <row r="1832" spans="34:43" x14ac:dyDescent="0.45">
      <c r="AH1832" s="67"/>
      <c r="AI1832" s="67"/>
      <c r="AJ1832" s="67"/>
      <c r="AK1832" s="67"/>
      <c r="AL1832" s="67"/>
      <c r="AM1832" s="67"/>
      <c r="AN1832" s="67"/>
      <c r="AO1832" s="67"/>
      <c r="AP1832" s="67"/>
      <c r="AQ1832" s="67"/>
    </row>
    <row r="1833" spans="34:43" x14ac:dyDescent="0.45">
      <c r="AH1833" s="67"/>
      <c r="AI1833" s="67"/>
      <c r="AJ1833" s="67"/>
      <c r="AK1833" s="67"/>
      <c r="AL1833" s="67"/>
      <c r="AM1833" s="67"/>
      <c r="AN1833" s="67"/>
      <c r="AO1833" s="67"/>
      <c r="AP1833" s="67"/>
      <c r="AQ1833" s="67"/>
    </row>
    <row r="1834" spans="34:43" x14ac:dyDescent="0.45">
      <c r="AH1834" s="67"/>
      <c r="AI1834" s="67"/>
      <c r="AJ1834" s="67"/>
      <c r="AK1834" s="67"/>
      <c r="AL1834" s="67"/>
      <c r="AM1834" s="67"/>
      <c r="AN1834" s="67"/>
      <c r="AO1834" s="67"/>
      <c r="AP1834" s="67"/>
      <c r="AQ1834" s="67"/>
    </row>
    <row r="1835" spans="34:43" x14ac:dyDescent="0.45">
      <c r="AH1835" s="67"/>
      <c r="AI1835" s="67"/>
      <c r="AJ1835" s="67"/>
      <c r="AK1835" s="67"/>
      <c r="AL1835" s="67"/>
      <c r="AM1835" s="67"/>
      <c r="AN1835" s="67"/>
      <c r="AO1835" s="67"/>
      <c r="AP1835" s="67"/>
      <c r="AQ1835" s="67"/>
    </row>
    <row r="1836" spans="34:43" x14ac:dyDescent="0.45">
      <c r="AH1836" s="67"/>
      <c r="AI1836" s="67"/>
      <c r="AJ1836" s="67"/>
      <c r="AK1836" s="67"/>
      <c r="AL1836" s="67"/>
      <c r="AM1836" s="67"/>
      <c r="AN1836" s="67"/>
      <c r="AO1836" s="67"/>
      <c r="AP1836" s="67"/>
      <c r="AQ1836" s="67"/>
    </row>
    <row r="1837" spans="34:43" x14ac:dyDescent="0.45">
      <c r="AH1837" s="67"/>
      <c r="AI1837" s="67"/>
      <c r="AJ1837" s="67"/>
      <c r="AK1837" s="67"/>
      <c r="AL1837" s="67"/>
      <c r="AM1837" s="67"/>
      <c r="AN1837" s="67"/>
      <c r="AO1837" s="67"/>
      <c r="AP1837" s="67"/>
      <c r="AQ1837" s="67"/>
    </row>
    <row r="1838" spans="34:43" x14ac:dyDescent="0.45">
      <c r="AH1838" s="67"/>
      <c r="AI1838" s="67"/>
      <c r="AJ1838" s="67"/>
      <c r="AK1838" s="67"/>
      <c r="AL1838" s="67"/>
      <c r="AM1838" s="67"/>
      <c r="AN1838" s="67"/>
      <c r="AO1838" s="67"/>
      <c r="AP1838" s="67"/>
      <c r="AQ1838" s="67"/>
    </row>
    <row r="1839" spans="34:43" x14ac:dyDescent="0.45">
      <c r="AH1839" s="67"/>
      <c r="AI1839" s="67"/>
      <c r="AJ1839" s="67"/>
      <c r="AK1839" s="67"/>
      <c r="AL1839" s="67"/>
      <c r="AM1839" s="67"/>
      <c r="AN1839" s="67"/>
      <c r="AO1839" s="67"/>
      <c r="AP1839" s="67"/>
      <c r="AQ1839" s="67"/>
    </row>
    <row r="1840" spans="34:43" x14ac:dyDescent="0.45">
      <c r="AH1840" s="67"/>
      <c r="AI1840" s="67"/>
      <c r="AJ1840" s="67"/>
      <c r="AK1840" s="67"/>
      <c r="AL1840" s="67"/>
      <c r="AM1840" s="67"/>
      <c r="AN1840" s="67"/>
      <c r="AO1840" s="67"/>
      <c r="AP1840" s="67"/>
      <c r="AQ1840" s="67"/>
    </row>
    <row r="1841" spans="34:43" x14ac:dyDescent="0.45">
      <c r="AH1841" s="67"/>
      <c r="AI1841" s="67"/>
      <c r="AJ1841" s="67"/>
      <c r="AK1841" s="67"/>
      <c r="AL1841" s="67"/>
      <c r="AM1841" s="67"/>
      <c r="AN1841" s="67"/>
      <c r="AO1841" s="67"/>
      <c r="AP1841" s="67"/>
      <c r="AQ1841" s="67"/>
    </row>
    <row r="1842" spans="34:43" x14ac:dyDescent="0.45">
      <c r="AH1842" s="67"/>
      <c r="AI1842" s="67"/>
      <c r="AJ1842" s="67"/>
      <c r="AK1842" s="67"/>
      <c r="AL1842" s="67"/>
      <c r="AM1842" s="67"/>
      <c r="AN1842" s="67"/>
      <c r="AO1842" s="67"/>
      <c r="AP1842" s="67"/>
      <c r="AQ1842" s="67"/>
    </row>
    <row r="1843" spans="34:43" x14ac:dyDescent="0.45">
      <c r="AH1843" s="67"/>
      <c r="AI1843" s="67"/>
      <c r="AJ1843" s="67"/>
      <c r="AK1843" s="67"/>
      <c r="AL1843" s="67"/>
      <c r="AM1843" s="67"/>
      <c r="AN1843" s="67"/>
      <c r="AO1843" s="67"/>
      <c r="AP1843" s="67"/>
      <c r="AQ1843" s="67"/>
    </row>
    <row r="1844" spans="34:43" x14ac:dyDescent="0.45">
      <c r="AH1844" s="67"/>
      <c r="AI1844" s="67"/>
      <c r="AJ1844" s="67"/>
      <c r="AK1844" s="67"/>
      <c r="AL1844" s="67"/>
      <c r="AM1844" s="67"/>
      <c r="AN1844" s="67"/>
      <c r="AO1844" s="67"/>
      <c r="AP1844" s="67"/>
      <c r="AQ1844" s="67"/>
    </row>
    <row r="1845" spans="34:43" x14ac:dyDescent="0.45">
      <c r="AH1845" s="67"/>
      <c r="AI1845" s="67"/>
      <c r="AJ1845" s="67"/>
      <c r="AK1845" s="67"/>
      <c r="AL1845" s="67"/>
      <c r="AM1845" s="67"/>
      <c r="AN1845" s="67"/>
      <c r="AO1845" s="67"/>
      <c r="AP1845" s="67"/>
      <c r="AQ1845" s="67"/>
    </row>
    <row r="1846" spans="34:43" x14ac:dyDescent="0.45">
      <c r="AH1846" s="67"/>
      <c r="AI1846" s="67"/>
      <c r="AJ1846" s="67"/>
      <c r="AK1846" s="67"/>
      <c r="AL1846" s="67"/>
      <c r="AM1846" s="67"/>
      <c r="AN1846" s="67"/>
      <c r="AO1846" s="67"/>
      <c r="AP1846" s="67"/>
      <c r="AQ1846" s="67"/>
    </row>
    <row r="1847" spans="34:43" x14ac:dyDescent="0.45">
      <c r="AH1847" s="67"/>
      <c r="AI1847" s="67"/>
      <c r="AJ1847" s="67"/>
      <c r="AK1847" s="67"/>
      <c r="AL1847" s="67"/>
      <c r="AM1847" s="67"/>
      <c r="AN1847" s="67"/>
      <c r="AO1847" s="67"/>
      <c r="AP1847" s="67"/>
      <c r="AQ1847" s="67"/>
    </row>
    <row r="1848" spans="34:43" x14ac:dyDescent="0.45">
      <c r="AH1848" s="67"/>
      <c r="AI1848" s="67"/>
      <c r="AJ1848" s="67"/>
      <c r="AK1848" s="67"/>
      <c r="AL1848" s="67"/>
      <c r="AM1848" s="67"/>
      <c r="AN1848" s="67"/>
      <c r="AO1848" s="67"/>
      <c r="AP1848" s="67"/>
      <c r="AQ1848" s="67"/>
    </row>
    <row r="1849" spans="34:43" x14ac:dyDescent="0.45">
      <c r="AH1849" s="67"/>
      <c r="AI1849" s="67"/>
      <c r="AJ1849" s="67"/>
      <c r="AK1849" s="67"/>
      <c r="AL1849" s="67"/>
      <c r="AM1849" s="67"/>
      <c r="AN1849" s="67"/>
      <c r="AO1849" s="67"/>
      <c r="AP1849" s="67"/>
      <c r="AQ1849" s="67"/>
    </row>
    <row r="1850" spans="34:43" x14ac:dyDescent="0.45">
      <c r="AH1850" s="67"/>
      <c r="AI1850" s="67"/>
      <c r="AJ1850" s="67"/>
      <c r="AK1850" s="67"/>
      <c r="AL1850" s="67"/>
      <c r="AM1850" s="67"/>
      <c r="AN1850" s="67"/>
      <c r="AO1850" s="67"/>
      <c r="AP1850" s="67"/>
      <c r="AQ1850" s="67"/>
    </row>
    <row r="1851" spans="34:43" x14ac:dyDescent="0.45">
      <c r="AH1851" s="67"/>
      <c r="AI1851" s="67"/>
      <c r="AJ1851" s="67"/>
      <c r="AK1851" s="67"/>
      <c r="AL1851" s="67"/>
      <c r="AM1851" s="67"/>
      <c r="AN1851" s="67"/>
      <c r="AO1851" s="67"/>
      <c r="AP1851" s="67"/>
      <c r="AQ1851" s="67"/>
    </row>
    <row r="1852" spans="34:43" x14ac:dyDescent="0.45">
      <c r="AH1852" s="67"/>
      <c r="AI1852" s="67"/>
      <c r="AJ1852" s="67"/>
      <c r="AK1852" s="67"/>
      <c r="AL1852" s="67"/>
      <c r="AM1852" s="67"/>
      <c r="AN1852" s="67"/>
      <c r="AO1852" s="67"/>
      <c r="AP1852" s="67"/>
      <c r="AQ1852" s="67"/>
    </row>
    <row r="1853" spans="34:43" x14ac:dyDescent="0.45">
      <c r="AH1853" s="67"/>
      <c r="AI1853" s="67"/>
      <c r="AJ1853" s="67"/>
      <c r="AK1853" s="67"/>
      <c r="AL1853" s="67"/>
      <c r="AM1853" s="67"/>
      <c r="AN1853" s="67"/>
      <c r="AO1853" s="67"/>
      <c r="AP1853" s="67"/>
      <c r="AQ1853" s="67"/>
    </row>
    <row r="1854" spans="34:43" x14ac:dyDescent="0.45">
      <c r="AH1854" s="67"/>
      <c r="AI1854" s="67"/>
      <c r="AJ1854" s="67"/>
      <c r="AK1854" s="67"/>
      <c r="AL1854" s="67"/>
      <c r="AM1854" s="67"/>
      <c r="AN1854" s="67"/>
      <c r="AO1854" s="67"/>
      <c r="AP1854" s="67"/>
      <c r="AQ1854" s="67"/>
    </row>
    <row r="1855" spans="34:43" x14ac:dyDescent="0.45">
      <c r="AH1855" s="67"/>
      <c r="AI1855" s="67"/>
      <c r="AJ1855" s="67"/>
      <c r="AK1855" s="67"/>
      <c r="AL1855" s="67"/>
      <c r="AM1855" s="67"/>
      <c r="AN1855" s="67"/>
      <c r="AO1855" s="67"/>
      <c r="AP1855" s="67"/>
      <c r="AQ1855" s="67"/>
    </row>
    <row r="1856" spans="34:43" x14ac:dyDescent="0.45">
      <c r="AH1856" s="67"/>
      <c r="AI1856" s="67"/>
      <c r="AJ1856" s="67"/>
      <c r="AK1856" s="67"/>
      <c r="AL1856" s="67"/>
      <c r="AM1856" s="67"/>
      <c r="AN1856" s="67"/>
      <c r="AO1856" s="67"/>
      <c r="AP1856" s="67"/>
      <c r="AQ1856" s="67"/>
    </row>
    <row r="1857" spans="34:43" x14ac:dyDescent="0.45">
      <c r="AH1857" s="67"/>
      <c r="AI1857" s="67"/>
      <c r="AJ1857" s="67"/>
      <c r="AK1857" s="67"/>
      <c r="AL1857" s="67"/>
      <c r="AM1857" s="67"/>
      <c r="AN1857" s="67"/>
      <c r="AO1857" s="67"/>
      <c r="AP1857" s="67"/>
      <c r="AQ1857" s="67"/>
    </row>
    <row r="1858" spans="34:43" x14ac:dyDescent="0.45">
      <c r="AH1858" s="67"/>
      <c r="AI1858" s="67"/>
      <c r="AJ1858" s="67"/>
      <c r="AK1858" s="67"/>
      <c r="AL1858" s="67"/>
      <c r="AM1858" s="67"/>
      <c r="AN1858" s="67"/>
      <c r="AO1858" s="67"/>
      <c r="AP1858" s="67"/>
      <c r="AQ1858" s="67"/>
    </row>
    <row r="1859" spans="34:43" x14ac:dyDescent="0.45">
      <c r="AH1859" s="67"/>
      <c r="AI1859" s="67"/>
      <c r="AJ1859" s="67"/>
      <c r="AK1859" s="67"/>
      <c r="AL1859" s="67"/>
      <c r="AM1859" s="67"/>
      <c r="AN1859" s="67"/>
      <c r="AO1859" s="67"/>
      <c r="AP1859" s="67"/>
      <c r="AQ1859" s="67"/>
    </row>
    <row r="1860" spans="34:43" x14ac:dyDescent="0.45">
      <c r="AH1860" s="67"/>
      <c r="AI1860" s="67"/>
      <c r="AJ1860" s="67"/>
      <c r="AK1860" s="67"/>
      <c r="AL1860" s="67"/>
      <c r="AM1860" s="67"/>
      <c r="AN1860" s="67"/>
      <c r="AO1860" s="67"/>
      <c r="AP1860" s="67"/>
      <c r="AQ1860" s="67"/>
    </row>
    <row r="1861" spans="34:43" x14ac:dyDescent="0.45">
      <c r="AH1861" s="67"/>
      <c r="AI1861" s="67"/>
      <c r="AJ1861" s="67"/>
      <c r="AK1861" s="67"/>
      <c r="AL1861" s="67"/>
      <c r="AM1861" s="67"/>
      <c r="AN1861" s="67"/>
      <c r="AO1861" s="67"/>
      <c r="AP1861" s="67"/>
      <c r="AQ1861" s="67"/>
    </row>
    <row r="1862" spans="34:43" x14ac:dyDescent="0.45">
      <c r="AH1862" s="67"/>
      <c r="AI1862" s="67"/>
      <c r="AJ1862" s="67"/>
      <c r="AK1862" s="67"/>
      <c r="AL1862" s="67"/>
      <c r="AM1862" s="67"/>
      <c r="AN1862" s="67"/>
      <c r="AO1862" s="67"/>
      <c r="AP1862" s="67"/>
      <c r="AQ1862" s="67"/>
    </row>
    <row r="1863" spans="34:43" x14ac:dyDescent="0.45">
      <c r="AH1863" s="67"/>
      <c r="AI1863" s="67"/>
      <c r="AJ1863" s="67"/>
      <c r="AK1863" s="67"/>
      <c r="AL1863" s="67"/>
      <c r="AM1863" s="67"/>
      <c r="AN1863" s="67"/>
      <c r="AO1863" s="67"/>
      <c r="AP1863" s="67"/>
      <c r="AQ1863" s="67"/>
    </row>
    <row r="1864" spans="34:43" x14ac:dyDescent="0.45">
      <c r="AH1864" s="67"/>
      <c r="AI1864" s="67"/>
      <c r="AJ1864" s="67"/>
      <c r="AK1864" s="67"/>
      <c r="AL1864" s="67"/>
      <c r="AM1864" s="67"/>
      <c r="AN1864" s="67"/>
      <c r="AO1864" s="67"/>
      <c r="AP1864" s="67"/>
      <c r="AQ1864" s="67"/>
    </row>
    <row r="1865" spans="34:43" x14ac:dyDescent="0.45">
      <c r="AH1865" s="67"/>
      <c r="AI1865" s="67"/>
      <c r="AJ1865" s="67"/>
      <c r="AK1865" s="67"/>
      <c r="AL1865" s="67"/>
      <c r="AM1865" s="67"/>
      <c r="AN1865" s="67"/>
      <c r="AO1865" s="67"/>
      <c r="AP1865" s="67"/>
      <c r="AQ1865" s="67"/>
    </row>
    <row r="1866" spans="34:43" x14ac:dyDescent="0.45">
      <c r="AH1866" s="67"/>
      <c r="AI1866" s="67"/>
      <c r="AJ1866" s="67"/>
      <c r="AK1866" s="67"/>
      <c r="AL1866" s="67"/>
      <c r="AM1866" s="67"/>
      <c r="AN1866" s="67"/>
      <c r="AO1866" s="67"/>
      <c r="AP1866" s="67"/>
      <c r="AQ1866" s="67"/>
    </row>
    <row r="1867" spans="34:43" x14ac:dyDescent="0.45">
      <c r="AH1867" s="67"/>
      <c r="AI1867" s="67"/>
      <c r="AJ1867" s="67"/>
      <c r="AK1867" s="67"/>
      <c r="AL1867" s="67"/>
      <c r="AM1867" s="67"/>
      <c r="AN1867" s="67"/>
      <c r="AO1867" s="67"/>
      <c r="AP1867" s="67"/>
      <c r="AQ1867" s="67"/>
    </row>
    <row r="1868" spans="34:43" x14ac:dyDescent="0.45">
      <c r="AH1868" s="67"/>
      <c r="AI1868" s="67"/>
      <c r="AJ1868" s="67"/>
      <c r="AK1868" s="67"/>
      <c r="AL1868" s="67"/>
      <c r="AM1868" s="67"/>
      <c r="AN1868" s="67"/>
      <c r="AO1868" s="67"/>
      <c r="AP1868" s="67"/>
      <c r="AQ1868" s="67"/>
    </row>
    <row r="1869" spans="34:43" x14ac:dyDescent="0.45">
      <c r="AH1869" s="67"/>
      <c r="AI1869" s="67"/>
      <c r="AJ1869" s="67"/>
      <c r="AK1869" s="67"/>
      <c r="AL1869" s="67"/>
      <c r="AM1869" s="67"/>
      <c r="AN1869" s="67"/>
      <c r="AO1869" s="67"/>
      <c r="AP1869" s="67"/>
      <c r="AQ1869" s="67"/>
    </row>
    <row r="1870" spans="34:43" x14ac:dyDescent="0.45">
      <c r="AH1870" s="67"/>
      <c r="AI1870" s="67"/>
      <c r="AJ1870" s="67"/>
      <c r="AK1870" s="67"/>
      <c r="AL1870" s="67"/>
      <c r="AM1870" s="67"/>
      <c r="AN1870" s="67"/>
      <c r="AO1870" s="67"/>
      <c r="AP1870" s="67"/>
      <c r="AQ1870" s="67"/>
    </row>
    <row r="1871" spans="34:43" x14ac:dyDescent="0.45">
      <c r="AH1871" s="67"/>
      <c r="AI1871" s="67"/>
      <c r="AJ1871" s="67"/>
      <c r="AK1871" s="67"/>
      <c r="AL1871" s="67"/>
      <c r="AM1871" s="67"/>
      <c r="AN1871" s="67"/>
      <c r="AO1871" s="67"/>
      <c r="AP1871" s="67"/>
      <c r="AQ1871" s="67"/>
    </row>
  </sheetData>
  <mergeCells count="5">
    <mergeCell ref="A1:BH1"/>
    <mergeCell ref="BD2:BJ2"/>
    <mergeCell ref="AF29:AK29"/>
    <mergeCell ref="AO29:AQ29"/>
    <mergeCell ref="AL29:AM29"/>
  </mergeCells>
  <phoneticPr fontId="0" type="noConversion"/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trade (2)</vt:lpstr>
      <vt:lpstr>stata2</vt:lpstr>
      <vt:lpstr>ประมาณ54US</vt:lpstr>
      <vt:lpstr>Sheet2</vt:lpstr>
      <vt:lpstr>Gtrade47</vt:lpstr>
      <vt:lpstr>trade g</vt:lpstr>
      <vt:lpstr>Sheet1</vt:lpstr>
      <vt:lpstr>ประมาณ5455US</vt:lpstr>
      <vt:lpstr>ประมาณ54US_SEP</vt:lpstr>
      <vt:lpstr>Chart3</vt:lpstr>
      <vt:lpstr>xmm4954</vt:lpstr>
      <vt:lpstr>Chart1</vt:lpstr>
      <vt:lpstr>stata2!Print_Area</vt:lpstr>
      <vt:lpstr>'trade 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สำนักแผนพัฒนาการส่งออก</dc:creator>
  <cp:lastModifiedBy>WINDOWS</cp:lastModifiedBy>
  <cp:lastPrinted>2021-02-19T03:26:29Z</cp:lastPrinted>
  <dcterms:created xsi:type="dcterms:W3CDTF">2000-06-22T13:10:24Z</dcterms:created>
  <dcterms:modified xsi:type="dcterms:W3CDTF">2021-02-22T15:26:48Z</dcterms:modified>
</cp:coreProperties>
</file>